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západ\60_Oprava PZS v km 6,057 na trati Kralupy n.V. - Most\02_ke zveřejnění na E-ZAK\"/>
    </mc:Choice>
  </mc:AlternateContent>
  <bookViews>
    <workbookView xWindow="0" yWindow="0" windowWidth="26535" windowHeight="11010"/>
  </bookViews>
  <sheets>
    <sheet name="Rekapitulace stavby" sheetId="1" r:id="rId1"/>
    <sheet name="01 - Technologická část" sheetId="2" r:id="rId2"/>
    <sheet name="01N - Technologická část ..." sheetId="3" r:id="rId3"/>
    <sheet name="02 - Stavební část" sheetId="4" r:id="rId4"/>
    <sheet name="03 - VRN" sheetId="5" r:id="rId5"/>
    <sheet name="Pokyny pro vyplnění" sheetId="6" r:id="rId6"/>
  </sheets>
  <definedNames>
    <definedName name="_xlnm._FilterDatabase" localSheetId="1" hidden="1">'01 - Technologická část'!$C$90:$K$376</definedName>
    <definedName name="_xlnm._FilterDatabase" localSheetId="2" hidden="1">'01N - Technologická část ...'!$C$79:$K$90</definedName>
    <definedName name="_xlnm._FilterDatabase" localSheetId="3" hidden="1">'02 - Stavební část'!$C$81:$K$94</definedName>
    <definedName name="_xlnm._FilterDatabase" localSheetId="4" hidden="1">'03 - VRN'!$C$81:$K$98</definedName>
    <definedName name="_xlnm.Print_Titles" localSheetId="1">'01 - Technologická část'!$90:$90</definedName>
    <definedName name="_xlnm.Print_Titles" localSheetId="2">'01N - Technologická část ...'!$79:$79</definedName>
    <definedName name="_xlnm.Print_Titles" localSheetId="3">'02 - Stavební část'!$81:$81</definedName>
    <definedName name="_xlnm.Print_Titles" localSheetId="4">'03 - VRN'!$81:$81</definedName>
    <definedName name="_xlnm.Print_Titles" localSheetId="0">'Rekapitulace stavby'!$52:$52</definedName>
    <definedName name="_xlnm.Print_Area" localSheetId="1">'01 - Technologická část'!$C$4:$J$39,'01 - Technologická část'!$C$45:$J$72,'01 - Technologická část'!$C$78:$K$376</definedName>
    <definedName name="_xlnm.Print_Area" localSheetId="2">'01N - Technologická část ...'!$C$4:$J$39,'01N - Technologická část ...'!$C$45:$J$61,'01N - Technologická část ...'!$C$67:$K$90</definedName>
    <definedName name="_xlnm.Print_Area" localSheetId="3">'02 - Stavební část'!$C$4:$J$39,'02 - Stavební část'!$C$45:$J$63,'02 - Stavební část'!$C$69:$K$94</definedName>
    <definedName name="_xlnm.Print_Area" localSheetId="4">'03 - VRN'!$C$4:$J$39,'03 - VRN'!$C$45:$J$63,'03 - VRN'!$C$69:$K$98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T93" i="5"/>
  <c r="R94" i="5"/>
  <c r="R93" i="5"/>
  <c r="P94" i="5"/>
  <c r="P93" i="5"/>
  <c r="BI91" i="5"/>
  <c r="BH91" i="5"/>
  <c r="BG91" i="5"/>
  <c r="BF91" i="5"/>
  <c r="T91" i="5"/>
  <c r="R91" i="5"/>
  <c r="P91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76" i="5"/>
  <c r="E7" i="5"/>
  <c r="E72" i="5"/>
  <c r="J37" i="4"/>
  <c r="J36" i="4"/>
  <c r="AY57" i="1"/>
  <c r="J35" i="4"/>
  <c r="AX57" i="1" s="1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55" i="4"/>
  <c r="J17" i="4"/>
  <c r="J12" i="4"/>
  <c r="J76" i="4"/>
  <c r="E7" i="4"/>
  <c r="E72" i="4"/>
  <c r="J37" i="3"/>
  <c r="J36" i="3"/>
  <c r="AY56" i="1"/>
  <c r="J35" i="3"/>
  <c r="AX56" i="1" s="1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 s="1"/>
  <c r="J17" i="3"/>
  <c r="J12" i="3"/>
  <c r="J52" i="3"/>
  <c r="E7" i="3"/>
  <c r="E48" i="3"/>
  <c r="J376" i="2"/>
  <c r="J71" i="2" s="1"/>
  <c r="J37" i="2"/>
  <c r="J36" i="2"/>
  <c r="AY55" i="1"/>
  <c r="J35" i="2"/>
  <c r="AX55" i="1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4" i="2"/>
  <c r="BH94" i="2"/>
  <c r="BG94" i="2"/>
  <c r="BF94" i="2"/>
  <c r="T94" i="2"/>
  <c r="T93" i="2"/>
  <c r="T92" i="2"/>
  <c r="R94" i="2"/>
  <c r="R93" i="2" s="1"/>
  <c r="R92" i="2" s="1"/>
  <c r="P94" i="2"/>
  <c r="P93" i="2"/>
  <c r="P92" i="2" s="1"/>
  <c r="J88" i="2"/>
  <c r="J87" i="2"/>
  <c r="F87" i="2"/>
  <c r="F85" i="2"/>
  <c r="E83" i="2"/>
  <c r="J55" i="2"/>
  <c r="J54" i="2"/>
  <c r="F54" i="2"/>
  <c r="F52" i="2"/>
  <c r="E50" i="2"/>
  <c r="J18" i="2"/>
  <c r="E18" i="2"/>
  <c r="F88" i="2"/>
  <c r="J17" i="2"/>
  <c r="J12" i="2"/>
  <c r="J85" i="2" s="1"/>
  <c r="E7" i="2"/>
  <c r="E81" i="2"/>
  <c r="L50" i="1"/>
  <c r="AM50" i="1"/>
  <c r="AM49" i="1"/>
  <c r="L49" i="1"/>
  <c r="AM47" i="1"/>
  <c r="L47" i="1"/>
  <c r="L45" i="1"/>
  <c r="L44" i="1"/>
  <c r="BK97" i="5"/>
  <c r="J97" i="5"/>
  <c r="BK94" i="5"/>
  <c r="J91" i="5"/>
  <c r="J89" i="5"/>
  <c r="J87" i="5"/>
  <c r="J86" i="5"/>
  <c r="BK84" i="5"/>
  <c r="BK90" i="4"/>
  <c r="BK87" i="3"/>
  <c r="J83" i="3"/>
  <c r="J370" i="2"/>
  <c r="J358" i="2"/>
  <c r="J352" i="2"/>
  <c r="BK342" i="2"/>
  <c r="BK336" i="2"/>
  <c r="BK326" i="2"/>
  <c r="BK324" i="2"/>
  <c r="BK317" i="2"/>
  <c r="J311" i="2"/>
  <c r="J305" i="2"/>
  <c r="BK299" i="2"/>
  <c r="J297" i="2"/>
  <c r="BK296" i="2"/>
  <c r="J294" i="2"/>
  <c r="BK279" i="2"/>
  <c r="BK87" i="4"/>
  <c r="J89" i="3"/>
  <c r="BK84" i="3"/>
  <c r="BK375" i="2"/>
  <c r="BK374" i="2"/>
  <c r="BK371" i="2"/>
  <c r="BK368" i="2"/>
  <c r="BK362" i="2"/>
  <c r="BK356" i="2"/>
  <c r="BK354" i="2"/>
  <c r="BK347" i="2"/>
  <c r="BK341" i="2"/>
  <c r="J320" i="2"/>
  <c r="BK310" i="2"/>
  <c r="BK308" i="2"/>
  <c r="BK301" i="2"/>
  <c r="BK294" i="2"/>
  <c r="J285" i="2"/>
  <c r="J279" i="2"/>
  <c r="J274" i="2"/>
  <c r="J268" i="2"/>
  <c r="J262" i="2"/>
  <c r="BK258" i="2"/>
  <c r="J247" i="2"/>
  <c r="BK243" i="2"/>
  <c r="J239" i="2"/>
  <c r="J236" i="2"/>
  <c r="BK232" i="2"/>
  <c r="BK229" i="2"/>
  <c r="J218" i="2"/>
  <c r="BK212" i="2"/>
  <c r="BK204" i="2"/>
  <c r="BK201" i="2"/>
  <c r="J197" i="2"/>
  <c r="J190" i="2"/>
  <c r="BK184" i="2"/>
  <c r="BK173" i="2"/>
  <c r="J166" i="2"/>
  <c r="BK162" i="2"/>
  <c r="J158" i="2"/>
  <c r="J149" i="2"/>
  <c r="BK139" i="2"/>
  <c r="J120" i="2"/>
  <c r="BK117" i="2"/>
  <c r="J111" i="2"/>
  <c r="J105" i="2"/>
  <c r="J99" i="2"/>
  <c r="BK94" i="4"/>
  <c r="J90" i="4"/>
  <c r="BK359" i="2"/>
  <c r="BK351" i="2"/>
  <c r="BK343" i="2"/>
  <c r="BK335" i="2"/>
  <c r="BK323" i="2"/>
  <c r="BK321" i="2"/>
  <c r="BK314" i="2"/>
  <c r="J306" i="2"/>
  <c r="BK300" i="2"/>
  <c r="BK286" i="2"/>
  <c r="BK282" i="2"/>
  <c r="BK277" i="2"/>
  <c r="BK218" i="2"/>
  <c r="BK211" i="2"/>
  <c r="J206" i="2"/>
  <c r="J193" i="2"/>
  <c r="J189" i="2"/>
  <c r="BK174" i="2"/>
  <c r="J168" i="2"/>
  <c r="J157" i="2"/>
  <c r="J152" i="2"/>
  <c r="BK144" i="2"/>
  <c r="BK140" i="2"/>
  <c r="J136" i="2"/>
  <c r="J131" i="2"/>
  <c r="BK127" i="2"/>
  <c r="BK115" i="2"/>
  <c r="BK111" i="2"/>
  <c r="BK104" i="2"/>
  <c r="J101" i="2"/>
  <c r="J94" i="2"/>
  <c r="J87" i="4"/>
  <c r="J360" i="2"/>
  <c r="BK352" i="2"/>
  <c r="BK348" i="2"/>
  <c r="BK337" i="2"/>
  <c r="J334" i="2"/>
  <c r="J329" i="2"/>
  <c r="J319" i="2"/>
  <c r="BK305" i="2"/>
  <c r="J299" i="2"/>
  <c r="J293" i="2"/>
  <c r="J289" i="2"/>
  <c r="J281" i="2"/>
  <c r="BK276" i="2"/>
  <c r="J272" i="2"/>
  <c r="BK266" i="2"/>
  <c r="J264" i="2"/>
  <c r="BK259" i="2"/>
  <c r="J256" i="2"/>
  <c r="J251" i="2"/>
  <c r="BK248" i="2"/>
  <c r="J241" i="2"/>
  <c r="BK235" i="2"/>
  <c r="J232" i="2"/>
  <c r="J229" i="2"/>
  <c r="BK225" i="2"/>
  <c r="J220" i="2"/>
  <c r="J212" i="2"/>
  <c r="BK205" i="2"/>
  <c r="BK197" i="2"/>
  <c r="J194" i="2"/>
  <c r="BK187" i="2"/>
  <c r="J184" i="2"/>
  <c r="BK172" i="2"/>
  <c r="J165" i="2"/>
  <c r="BK155" i="2"/>
  <c r="BK149" i="2"/>
  <c r="J143" i="2"/>
  <c r="J138" i="2"/>
  <c r="BK125" i="2"/>
  <c r="J119" i="2"/>
  <c r="J115" i="2"/>
  <c r="J109" i="2"/>
  <c r="J104" i="2"/>
  <c r="BK101" i="2"/>
  <c r="BK97" i="2"/>
  <c r="BK98" i="5"/>
  <c r="BK96" i="5"/>
  <c r="J94" i="5"/>
  <c r="BK85" i="5"/>
  <c r="J84" i="5"/>
  <c r="BK85" i="4"/>
  <c r="BK85" i="3"/>
  <c r="J371" i="2"/>
  <c r="J368" i="2"/>
  <c r="J364" i="2"/>
  <c r="J354" i="2"/>
  <c r="J351" i="2"/>
  <c r="J341" i="2"/>
  <c r="BK330" i="2"/>
  <c r="J325" i="2"/>
  <c r="J322" i="2"/>
  <c r="BK319" i="2"/>
  <c r="J316" i="2"/>
  <c r="J308" i="2"/>
  <c r="BK304" i="2"/>
  <c r="BK297" i="2"/>
  <c r="BK291" i="2"/>
  <c r="BK283" i="2"/>
  <c r="BK281" i="2"/>
  <c r="J91" i="4"/>
  <c r="J85" i="4"/>
  <c r="J88" i="3"/>
  <c r="BK83" i="3"/>
  <c r="J373" i="2"/>
  <c r="J372" i="2"/>
  <c r="BK367" i="2"/>
  <c r="BK360" i="2"/>
  <c r="BK355" i="2"/>
  <c r="J348" i="2"/>
  <c r="J337" i="2"/>
  <c r="J328" i="2"/>
  <c r="J324" i="2"/>
  <c r="BK313" i="2"/>
  <c r="BK306" i="2"/>
  <c r="J286" i="2"/>
  <c r="J280" i="2"/>
  <c r="BK275" i="2"/>
  <c r="BK269" i="2"/>
  <c r="J263" i="2"/>
  <c r="J259" i="2"/>
  <c r="BK251" i="2"/>
  <c r="J248" i="2"/>
  <c r="BK244" i="2"/>
  <c r="J240" i="2"/>
  <c r="J235" i="2"/>
  <c r="BK233" i="2"/>
  <c r="BK227" i="2"/>
  <c r="BK217" i="2"/>
  <c r="J211" i="2"/>
  <c r="J203" i="2"/>
  <c r="BK198" i="2"/>
  <c r="BK191" i="2"/>
  <c r="J185" i="2"/>
  <c r="J179" i="2"/>
  <c r="J172" i="2"/>
  <c r="BK163" i="2"/>
  <c r="BK159" i="2"/>
  <c r="J150" i="2"/>
  <c r="BK141" i="2"/>
  <c r="BK91" i="4"/>
  <c r="J369" i="2"/>
  <c r="BK365" i="2"/>
  <c r="J356" i="2"/>
  <c r="J349" i="2"/>
  <c r="BK339" i="2"/>
  <c r="J283" i="2"/>
  <c r="BK278" i="2"/>
  <c r="BK273" i="2"/>
  <c r="BK270" i="2"/>
  <c r="J223" i="2"/>
  <c r="BK219" i="2"/>
  <c r="J214" i="2"/>
  <c r="J205" i="2"/>
  <c r="J200" i="2"/>
  <c r="BK196" i="2"/>
  <c r="BK190" i="2"/>
  <c r="BK186" i="2"/>
  <c r="BK177" i="2"/>
  <c r="BK166" i="2"/>
  <c r="J162" i="2"/>
  <c r="BK158" i="2"/>
  <c r="J155" i="2"/>
  <c r="J148" i="2"/>
  <c r="BK142" i="2"/>
  <c r="J139" i="2"/>
  <c r="J125" i="2"/>
  <c r="BK121" i="2"/>
  <c r="J113" i="2"/>
  <c r="BK99" i="2"/>
  <c r="AS54" i="1"/>
  <c r="J353" i="2"/>
  <c r="BK349" i="2"/>
  <c r="J345" i="2"/>
  <c r="J335" i="2"/>
  <c r="J315" i="2"/>
  <c r="BK309" i="2"/>
  <c r="J301" i="2"/>
  <c r="J298" i="2"/>
  <c r="BK292" i="2"/>
  <c r="BK288" i="2"/>
  <c r="BK274" i="2"/>
  <c r="J270" i="2"/>
  <c r="J267" i="2"/>
  <c r="J265" i="2"/>
  <c r="J260" i="2"/>
  <c r="BK257" i="2"/>
  <c r="J253" i="2"/>
  <c r="BK247" i="2"/>
  <c r="BK245" i="2"/>
  <c r="BK242" i="2"/>
  <c r="BK239" i="2"/>
  <c r="BK236" i="2"/>
  <c r="J233" i="2"/>
  <c r="J226" i="2"/>
  <c r="BK223" i="2"/>
  <c r="J219" i="2"/>
  <c r="BK215" i="2"/>
  <c r="BK208" i="2"/>
  <c r="J204" i="2"/>
  <c r="BK200" i="2"/>
  <c r="J192" i="2"/>
  <c r="J186" i="2"/>
  <c r="J182" i="2"/>
  <c r="BK176" i="2"/>
  <c r="BK168" i="2"/>
  <c r="BK161" i="2"/>
  <c r="J146" i="2"/>
  <c r="J140" i="2"/>
  <c r="J133" i="2"/>
  <c r="J130" i="2"/>
  <c r="BK126" i="2"/>
  <c r="J123" i="2"/>
  <c r="BK120" i="2"/>
  <c r="BK106" i="2"/>
  <c r="J98" i="2"/>
  <c r="BK373" i="2"/>
  <c r="BK350" i="2"/>
  <c r="J346" i="2"/>
  <c r="BK338" i="2"/>
  <c r="J331" i="2"/>
  <c r="J327" i="2"/>
  <c r="BK311" i="2"/>
  <c r="J295" i="2"/>
  <c r="BK293" i="2"/>
  <c r="J290" i="2"/>
  <c r="BK287" i="2"/>
  <c r="J277" i="2"/>
  <c r="J273" i="2"/>
  <c r="BK260" i="2"/>
  <c r="J257" i="2"/>
  <c r="BK255" i="2"/>
  <c r="BK253" i="2"/>
  <c r="J250" i="2"/>
  <c r="J246" i="2"/>
  <c r="J237" i="2"/>
  <c r="BK234" i="2"/>
  <c r="BK230" i="2"/>
  <c r="BK226" i="2"/>
  <c r="BK224" i="2"/>
  <c r="BK221" i="2"/>
  <c r="J210" i="2"/>
  <c r="J202" i="2"/>
  <c r="BK194" i="2"/>
  <c r="BK189" i="2"/>
  <c r="BK182" i="2"/>
  <c r="J181" i="2"/>
  <c r="BK165" i="2"/>
  <c r="J161" i="2"/>
  <c r="J156" i="2"/>
  <c r="BK143" i="2"/>
  <c r="BK133" i="2"/>
  <c r="J129" i="2"/>
  <c r="J124" i="2"/>
  <c r="J116" i="2"/>
  <c r="BK113" i="2"/>
  <c r="J106" i="2"/>
  <c r="J100" i="2"/>
  <c r="BK94" i="2"/>
  <c r="J367" i="2"/>
  <c r="BK364" i="2"/>
  <c r="BK358" i="2"/>
  <c r="J355" i="2"/>
  <c r="J344" i="2"/>
  <c r="J338" i="2"/>
  <c r="J333" i="2"/>
  <c r="J317" i="2"/>
  <c r="J312" i="2"/>
  <c r="J310" i="2"/>
  <c r="J304" i="2"/>
  <c r="BK302" i="2"/>
  <c r="J287" i="2"/>
  <c r="BK272" i="2"/>
  <c r="J221" i="2"/>
  <c r="BK216" i="2"/>
  <c r="BK213" i="2"/>
  <c r="BK209" i="2"/>
  <c r="BK207" i="2"/>
  <c r="J201" i="2"/>
  <c r="BK183" i="2"/>
  <c r="J176" i="2"/>
  <c r="J169" i="2"/>
  <c r="BK164" i="2"/>
  <c r="J160" i="2"/>
  <c r="BK156" i="2"/>
  <c r="J141" i="2"/>
  <c r="BK138" i="2"/>
  <c r="J132" i="2"/>
  <c r="BK128" i="2"/>
  <c r="BK123" i="2"/>
  <c r="BK118" i="2"/>
  <c r="J110" i="2"/>
  <c r="BK102" i="2"/>
  <c r="BK98" i="2"/>
  <c r="J92" i="4"/>
  <c r="BK88" i="3"/>
  <c r="J85" i="3"/>
  <c r="J362" i="2"/>
  <c r="BK344" i="2"/>
  <c r="J336" i="2"/>
  <c r="BK331" i="2"/>
  <c r="BK327" i="2"/>
  <c r="J318" i="2"/>
  <c r="J313" i="2"/>
  <c r="J302" i="2"/>
  <c r="BK290" i="2"/>
  <c r="BK284" i="2"/>
  <c r="J278" i="2"/>
  <c r="BK268" i="2"/>
  <c r="J266" i="2"/>
  <c r="BK263" i="2"/>
  <c r="J258" i="2"/>
  <c r="J255" i="2"/>
  <c r="J252" i="2"/>
  <c r="BK249" i="2"/>
  <c r="J243" i="2"/>
  <c r="BK240" i="2"/>
  <c r="BK237" i="2"/>
  <c r="J234" i="2"/>
  <c r="J230" i="2"/>
  <c r="J227" i="2"/>
  <c r="J216" i="2"/>
  <c r="J209" i="2"/>
  <c r="BK202" i="2"/>
  <c r="J199" i="2"/>
  <c r="J196" i="2"/>
  <c r="BK193" i="2"/>
  <c r="BK181" i="2"/>
  <c r="J174" i="2"/>
  <c r="J170" i="2"/>
  <c r="J164" i="2"/>
  <c r="BK157" i="2"/>
  <c r="BK150" i="2"/>
  <c r="J142" i="2"/>
  <c r="BK129" i="2"/>
  <c r="BK124" i="2"/>
  <c r="BK122" i="2"/>
  <c r="J117" i="2"/>
  <c r="BK110" i="2"/>
  <c r="BK105" i="2"/>
  <c r="J102" i="2"/>
  <c r="J98" i="5"/>
  <c r="J96" i="5"/>
  <c r="BK91" i="5"/>
  <c r="BK89" i="5"/>
  <c r="BK87" i="5"/>
  <c r="BK86" i="5"/>
  <c r="J85" i="5"/>
  <c r="BK92" i="4"/>
  <c r="J90" i="3"/>
  <c r="J84" i="3"/>
  <c r="BK82" i="3"/>
  <c r="BK369" i="2"/>
  <c r="J365" i="2"/>
  <c r="J359" i="2"/>
  <c r="BK353" i="2"/>
  <c r="BK345" i="2"/>
  <c r="J339" i="2"/>
  <c r="BK329" i="2"/>
  <c r="J323" i="2"/>
  <c r="J321" i="2"/>
  <c r="BK318" i="2"/>
  <c r="BK312" i="2"/>
  <c r="BK307" i="2"/>
  <c r="BK303" i="2"/>
  <c r="BK295" i="2"/>
  <c r="J292" i="2"/>
  <c r="J288" i="2"/>
  <c r="J282" i="2"/>
  <c r="J93" i="4"/>
  <c r="BK90" i="3"/>
  <c r="J86" i="3"/>
  <c r="J375" i="2"/>
  <c r="J374" i="2"/>
  <c r="BK372" i="2"/>
  <c r="BK370" i="2"/>
  <c r="BK363" i="2"/>
  <c r="BK357" i="2"/>
  <c r="J343" i="2"/>
  <c r="BK333" i="2"/>
  <c r="J326" i="2"/>
  <c r="BK316" i="2"/>
  <c r="J309" i="2"/>
  <c r="J291" i="2"/>
  <c r="BK289" i="2"/>
  <c r="J284" i="2"/>
  <c r="J276" i="2"/>
  <c r="BK271" i="2"/>
  <c r="BK264" i="2"/>
  <c r="BK256" i="2"/>
  <c r="J254" i="2"/>
  <c r="BK252" i="2"/>
  <c r="J249" i="2"/>
  <c r="J245" i="2"/>
  <c r="J242" i="2"/>
  <c r="BK238" i="2"/>
  <c r="BK231" i="2"/>
  <c r="J228" i="2"/>
  <c r="J225" i="2"/>
  <c r="J222" i="2"/>
  <c r="BK220" i="2"/>
  <c r="BK214" i="2"/>
  <c r="BK206" i="2"/>
  <c r="BK192" i="2"/>
  <c r="J187" i="2"/>
  <c r="J183" i="2"/>
  <c r="J180" i="2"/>
  <c r="J177" i="2"/>
  <c r="BK169" i="2"/>
  <c r="BK152" i="2"/>
  <c r="BK148" i="2"/>
  <c r="BK136" i="2"/>
  <c r="BK131" i="2"/>
  <c r="J127" i="2"/>
  <c r="J121" i="2"/>
  <c r="BK119" i="2"/>
  <c r="BK109" i="2"/>
  <c r="BK103" i="2"/>
  <c r="J97" i="2"/>
  <c r="BK93" i="4"/>
  <c r="BK86" i="3"/>
  <c r="J363" i="2"/>
  <c r="BK346" i="2"/>
  <c r="J342" i="2"/>
  <c r="BK334" i="2"/>
  <c r="BK328" i="2"/>
  <c r="BK322" i="2"/>
  <c r="BK320" i="2"/>
  <c r="BK315" i="2"/>
  <c r="J303" i="2"/>
  <c r="BK298" i="2"/>
  <c r="BK285" i="2"/>
  <c r="J215" i="2"/>
  <c r="BK210" i="2"/>
  <c r="J208" i="2"/>
  <c r="BK203" i="2"/>
  <c r="BK199" i="2"/>
  <c r="BK195" i="2"/>
  <c r="BK180" i="2"/>
  <c r="BK170" i="2"/>
  <c r="J163" i="2"/>
  <c r="J159" i="2"/>
  <c r="J154" i="2"/>
  <c r="BK146" i="2"/>
  <c r="BK134" i="2"/>
  <c r="BK130" i="2"/>
  <c r="J126" i="2"/>
  <c r="J122" i="2"/>
  <c r="BK116" i="2"/>
  <c r="J112" i="2"/>
  <c r="J107" i="2"/>
  <c r="J94" i="4"/>
  <c r="BK89" i="3"/>
  <c r="J87" i="3"/>
  <c r="J82" i="3"/>
  <c r="J357" i="2"/>
  <c r="J350" i="2"/>
  <c r="J347" i="2"/>
  <c r="J330" i="2"/>
  <c r="BK325" i="2"/>
  <c r="J314" i="2"/>
  <c r="J307" i="2"/>
  <c r="J300" i="2"/>
  <c r="J296" i="2"/>
  <c r="BK280" i="2"/>
  <c r="J275" i="2"/>
  <c r="J271" i="2"/>
  <c r="J269" i="2"/>
  <c r="BK267" i="2"/>
  <c r="BK265" i="2"/>
  <c r="BK262" i="2"/>
  <c r="BK254" i="2"/>
  <c r="BK250" i="2"/>
  <c r="BK246" i="2"/>
  <c r="J244" i="2"/>
  <c r="BK241" i="2"/>
  <c r="J238" i="2"/>
  <c r="J231" i="2"/>
  <c r="BK228" i="2"/>
  <c r="J224" i="2"/>
  <c r="BK222" i="2"/>
  <c r="J217" i="2"/>
  <c r="J213" i="2"/>
  <c r="J207" i="2"/>
  <c r="J198" i="2"/>
  <c r="J195" i="2"/>
  <c r="J191" i="2"/>
  <c r="BK185" i="2"/>
  <c r="BK179" i="2"/>
  <c r="J173" i="2"/>
  <c r="BK160" i="2"/>
  <c r="BK154" i="2"/>
  <c r="J144" i="2"/>
  <c r="J134" i="2"/>
  <c r="BK132" i="2"/>
  <c r="J128" i="2"/>
  <c r="J118" i="2"/>
  <c r="BK112" i="2"/>
  <c r="BK107" i="2"/>
  <c r="J103" i="2"/>
  <c r="BK100" i="2"/>
  <c r="T96" i="2" l="1"/>
  <c r="T135" i="2"/>
  <c r="T108" i="2"/>
  <c r="R145" i="2"/>
  <c r="T171" i="2"/>
  <c r="BK340" i="2"/>
  <c r="J340" i="2"/>
  <c r="J68" i="2"/>
  <c r="BK361" i="2"/>
  <c r="J361" i="2" s="1"/>
  <c r="J69" i="2" s="1"/>
  <c r="BK366" i="2"/>
  <c r="J366" i="2" s="1"/>
  <c r="J70" i="2" s="1"/>
  <c r="T81" i="3"/>
  <c r="T80" i="3"/>
  <c r="BK96" i="2"/>
  <c r="J96" i="2" s="1"/>
  <c r="J62" i="2" s="1"/>
  <c r="BK135" i="2"/>
  <c r="J135" i="2" s="1"/>
  <c r="J64" i="2" s="1"/>
  <c r="BK145" i="2"/>
  <c r="J145" i="2"/>
  <c r="J65" i="2" s="1"/>
  <c r="P171" i="2"/>
  <c r="T332" i="2"/>
  <c r="T340" i="2"/>
  <c r="T361" i="2"/>
  <c r="P366" i="2"/>
  <c r="BK81" i="3"/>
  <c r="J81" i="3"/>
  <c r="J60" i="3" s="1"/>
  <c r="BK89" i="4"/>
  <c r="J89" i="4"/>
  <c r="J62" i="4"/>
  <c r="P96" i="2"/>
  <c r="R135" i="2"/>
  <c r="R108" i="2"/>
  <c r="T145" i="2"/>
  <c r="BK171" i="2"/>
  <c r="J171" i="2" s="1"/>
  <c r="J66" i="2" s="1"/>
  <c r="BK332" i="2"/>
  <c r="J332" i="2" s="1"/>
  <c r="J67" i="2" s="1"/>
  <c r="R332" i="2"/>
  <c r="R340" i="2"/>
  <c r="R361" i="2"/>
  <c r="T366" i="2"/>
  <c r="R81" i="3"/>
  <c r="R80" i="3"/>
  <c r="P89" i="4"/>
  <c r="R96" i="2"/>
  <c r="P135" i="2"/>
  <c r="P108" i="2"/>
  <c r="P145" i="2"/>
  <c r="R171" i="2"/>
  <c r="P332" i="2"/>
  <c r="P340" i="2"/>
  <c r="P361" i="2"/>
  <c r="R366" i="2"/>
  <c r="P81" i="3"/>
  <c r="P80" i="3"/>
  <c r="AU56" i="1" s="1"/>
  <c r="BK84" i="4"/>
  <c r="BK83" i="4" s="1"/>
  <c r="BK82" i="4" s="1"/>
  <c r="J82" i="4" s="1"/>
  <c r="J59" i="4" s="1"/>
  <c r="P84" i="4"/>
  <c r="P83" i="4"/>
  <c r="P82" i="4" s="1"/>
  <c r="AU57" i="1" s="1"/>
  <c r="R84" i="4"/>
  <c r="R83" i="4"/>
  <c r="T84" i="4"/>
  <c r="T83" i="4" s="1"/>
  <c r="R89" i="4"/>
  <c r="T89" i="4"/>
  <c r="BK95" i="5"/>
  <c r="J95" i="5" s="1"/>
  <c r="J62" i="5" s="1"/>
  <c r="P95" i="5"/>
  <c r="P83" i="5" s="1"/>
  <c r="P82" i="5" s="1"/>
  <c r="AU58" i="1" s="1"/>
  <c r="R95" i="5"/>
  <c r="R83" i="5" s="1"/>
  <c r="R82" i="5" s="1"/>
  <c r="T95" i="5"/>
  <c r="T83" i="5"/>
  <c r="T82" i="5" s="1"/>
  <c r="F55" i="2"/>
  <c r="BE94" i="2"/>
  <c r="BE99" i="2"/>
  <c r="BE100" i="2"/>
  <c r="BE104" i="2"/>
  <c r="BE106" i="2"/>
  <c r="BE107" i="2"/>
  <c r="BE111" i="2"/>
  <c r="BE117" i="2"/>
  <c r="BE121" i="2"/>
  <c r="BE123" i="2"/>
  <c r="BE125" i="2"/>
  <c r="BE127" i="2"/>
  <c r="BE129" i="2"/>
  <c r="BE141" i="2"/>
  <c r="BE144" i="2"/>
  <c r="BE152" i="2"/>
  <c r="BE154" i="2"/>
  <c r="BE156" i="2"/>
  <c r="BE159" i="2"/>
  <c r="BE163" i="2"/>
  <c r="BE166" i="2"/>
  <c r="BE170" i="2"/>
  <c r="BE177" i="2"/>
  <c r="BE180" i="2"/>
  <c r="BE184" i="2"/>
  <c r="BE186" i="2"/>
  <c r="BE189" i="2"/>
  <c r="BE190" i="2"/>
  <c r="BE191" i="2"/>
  <c r="BE192" i="2"/>
  <c r="BE195" i="2"/>
  <c r="BE196" i="2"/>
  <c r="BE199" i="2"/>
  <c r="BE201" i="2"/>
  <c r="BE203" i="2"/>
  <c r="BE214" i="2"/>
  <c r="BE215" i="2"/>
  <c r="BE216" i="2"/>
  <c r="BE217" i="2"/>
  <c r="BE218" i="2"/>
  <c r="BE220" i="2"/>
  <c r="BE227" i="2"/>
  <c r="BE230" i="2"/>
  <c r="BE231" i="2"/>
  <c r="BE233" i="2"/>
  <c r="BE235" i="2"/>
  <c r="BE236" i="2"/>
  <c r="BE240" i="2"/>
  <c r="BE241" i="2"/>
  <c r="BE242" i="2"/>
  <c r="BE245" i="2"/>
  <c r="BE246" i="2"/>
  <c r="BE247" i="2"/>
  <c r="BE248" i="2"/>
  <c r="BE249" i="2"/>
  <c r="BE250" i="2"/>
  <c r="BE252" i="2"/>
  <c r="BE253" i="2"/>
  <c r="BE254" i="2"/>
  <c r="BE256" i="2"/>
  <c r="BE258" i="2"/>
  <c r="BE259" i="2"/>
  <c r="BE260" i="2"/>
  <c r="BE262" i="2"/>
  <c r="BE263" i="2"/>
  <c r="BE264" i="2"/>
  <c r="BE265" i="2"/>
  <c r="BE266" i="2"/>
  <c r="BE267" i="2"/>
  <c r="BE268" i="2"/>
  <c r="BE269" i="2"/>
  <c r="BE273" i="2"/>
  <c r="BE279" i="2"/>
  <c r="BE287" i="2"/>
  <c r="BE295" i="2"/>
  <c r="BE304" i="2"/>
  <c r="BE306" i="2"/>
  <c r="BE310" i="2"/>
  <c r="BE312" i="2"/>
  <c r="BE321" i="2"/>
  <c r="BE323" i="2"/>
  <c r="BE328" i="2"/>
  <c r="BE333" i="2"/>
  <c r="BE338" i="2"/>
  <c r="BE341" i="2"/>
  <c r="BE342" i="2"/>
  <c r="BE354" i="2"/>
  <c r="BE356" i="2"/>
  <c r="BE363" i="2"/>
  <c r="BE365" i="2"/>
  <c r="BE367" i="2"/>
  <c r="BK93" i="2"/>
  <c r="BK92" i="2"/>
  <c r="J92" i="2"/>
  <c r="J60" i="2" s="1"/>
  <c r="E70" i="3"/>
  <c r="BE83" i="3"/>
  <c r="BE90" i="3"/>
  <c r="E48" i="4"/>
  <c r="J52" i="4"/>
  <c r="BE90" i="4"/>
  <c r="BE93" i="4"/>
  <c r="E48" i="2"/>
  <c r="BE97" i="2"/>
  <c r="BE102" i="2"/>
  <c r="BE103" i="2"/>
  <c r="BE109" i="2"/>
  <c r="BE110" i="2"/>
  <c r="BE113" i="2"/>
  <c r="BE119" i="2"/>
  <c r="BE120" i="2"/>
  <c r="BE124" i="2"/>
  <c r="BE133" i="2"/>
  <c r="BE134" i="2"/>
  <c r="BE136" i="2"/>
  <c r="BE139" i="2"/>
  <c r="BE143" i="2"/>
  <c r="BE148" i="2"/>
  <c r="BE149" i="2"/>
  <c r="BE161" i="2"/>
  <c r="BE162" i="2"/>
  <c r="BE165" i="2"/>
  <c r="BE173" i="2"/>
  <c r="BE176" i="2"/>
  <c r="BE179" i="2"/>
  <c r="BE181" i="2"/>
  <c r="BE182" i="2"/>
  <c r="BE185" i="2"/>
  <c r="BE187" i="2"/>
  <c r="BE194" i="2"/>
  <c r="BE198" i="2"/>
  <c r="BE202" i="2"/>
  <c r="BE204" i="2"/>
  <c r="BE206" i="2"/>
  <c r="BE210" i="2"/>
  <c r="BE211" i="2"/>
  <c r="BE212" i="2"/>
  <c r="BE222" i="2"/>
  <c r="BE271" i="2"/>
  <c r="BE274" i="2"/>
  <c r="BE275" i="2"/>
  <c r="BE276" i="2"/>
  <c r="BE281" i="2"/>
  <c r="BE282" i="2"/>
  <c r="BE284" i="2"/>
  <c r="BE289" i="2"/>
  <c r="BE290" i="2"/>
  <c r="BE291" i="2"/>
  <c r="BE292" i="2"/>
  <c r="BE294" i="2"/>
  <c r="BE301" i="2"/>
  <c r="BE308" i="2"/>
  <c r="BE316" i="2"/>
  <c r="BE317" i="2"/>
  <c r="BE319" i="2"/>
  <c r="BE324" i="2"/>
  <c r="BE325" i="2"/>
  <c r="BE326" i="2"/>
  <c r="BE336" i="2"/>
  <c r="BE345" i="2"/>
  <c r="BE347" i="2"/>
  <c r="BE353" i="2"/>
  <c r="BE359" i="2"/>
  <c r="BE360" i="2"/>
  <c r="BE368" i="2"/>
  <c r="J74" i="3"/>
  <c r="BE82" i="3"/>
  <c r="BE84" i="3"/>
  <c r="BE87" i="3"/>
  <c r="BE89" i="3"/>
  <c r="F79" i="4"/>
  <c r="BE94" i="4"/>
  <c r="BE91" i="5"/>
  <c r="J52" i="2"/>
  <c r="BE98" i="2"/>
  <c r="BE101" i="2"/>
  <c r="BE105" i="2"/>
  <c r="BE112" i="2"/>
  <c r="BE115" i="2"/>
  <c r="BE116" i="2"/>
  <c r="BE118" i="2"/>
  <c r="BE122" i="2"/>
  <c r="BE126" i="2"/>
  <c r="BE128" i="2"/>
  <c r="BE130" i="2"/>
  <c r="BE131" i="2"/>
  <c r="BE132" i="2"/>
  <c r="BE138" i="2"/>
  <c r="BE140" i="2"/>
  <c r="BE142" i="2"/>
  <c r="BE146" i="2"/>
  <c r="BE150" i="2"/>
  <c r="BE155" i="2"/>
  <c r="BE157" i="2"/>
  <c r="BE158" i="2"/>
  <c r="BE160" i="2"/>
  <c r="BE164" i="2"/>
  <c r="BE168" i="2"/>
  <c r="BE169" i="2"/>
  <c r="BE172" i="2"/>
  <c r="BE174" i="2"/>
  <c r="BE183" i="2"/>
  <c r="BE193" i="2"/>
  <c r="BE197" i="2"/>
  <c r="BE200" i="2"/>
  <c r="BE205" i="2"/>
  <c r="BE207" i="2"/>
  <c r="BE208" i="2"/>
  <c r="BE209" i="2"/>
  <c r="BE213" i="2"/>
  <c r="BE219" i="2"/>
  <c r="BE221" i="2"/>
  <c r="BE223" i="2"/>
  <c r="BE224" i="2"/>
  <c r="BE225" i="2"/>
  <c r="BE226" i="2"/>
  <c r="BE228" i="2"/>
  <c r="BE229" i="2"/>
  <c r="BE232" i="2"/>
  <c r="BE234" i="2"/>
  <c r="BE237" i="2"/>
  <c r="BE238" i="2"/>
  <c r="BE239" i="2"/>
  <c r="BE243" i="2"/>
  <c r="BE244" i="2"/>
  <c r="BE251" i="2"/>
  <c r="BE255" i="2"/>
  <c r="BE257" i="2"/>
  <c r="BE270" i="2"/>
  <c r="BE272" i="2"/>
  <c r="BE277" i="2"/>
  <c r="BE280" i="2"/>
  <c r="BE283" i="2"/>
  <c r="BE296" i="2"/>
  <c r="BE299" i="2"/>
  <c r="BE300" i="2"/>
  <c r="BE303" i="2"/>
  <c r="BE305" i="2"/>
  <c r="BE307" i="2"/>
  <c r="BE314" i="2"/>
  <c r="BE318" i="2"/>
  <c r="BE322" i="2"/>
  <c r="BE329" i="2"/>
  <c r="BE330" i="2"/>
  <c r="BE334" i="2"/>
  <c r="BE339" i="2"/>
  <c r="BE343" i="2"/>
  <c r="BE344" i="2"/>
  <c r="BE348" i="2"/>
  <c r="BE351" i="2"/>
  <c r="BE352" i="2"/>
  <c r="BE358" i="2"/>
  <c r="BE364" i="2"/>
  <c r="BE369" i="2"/>
  <c r="BE370" i="2"/>
  <c r="BE371" i="2"/>
  <c r="BE372" i="2"/>
  <c r="BE373" i="2"/>
  <c r="BE374" i="2"/>
  <c r="BE375" i="2"/>
  <c r="F55" i="3"/>
  <c r="BE86" i="3"/>
  <c r="BE85" i="4"/>
  <c r="BE87" i="4"/>
  <c r="BE91" i="4"/>
  <c r="BE92" i="4"/>
  <c r="BE278" i="2"/>
  <c r="BE285" i="2"/>
  <c r="BE286" i="2"/>
  <c r="BE288" i="2"/>
  <c r="BE293" i="2"/>
  <c r="BE297" i="2"/>
  <c r="BE298" i="2"/>
  <c r="BE302" i="2"/>
  <c r="BE309" i="2"/>
  <c r="BE311" i="2"/>
  <c r="BE313" i="2"/>
  <c r="BE315" i="2"/>
  <c r="BE320" i="2"/>
  <c r="BE327" i="2"/>
  <c r="BE331" i="2"/>
  <c r="BE335" i="2"/>
  <c r="BE337" i="2"/>
  <c r="BE346" i="2"/>
  <c r="BE349" i="2"/>
  <c r="BE350" i="2"/>
  <c r="BE355" i="2"/>
  <c r="BE357" i="2"/>
  <c r="BE362" i="2"/>
  <c r="BE85" i="3"/>
  <c r="BE88" i="3"/>
  <c r="E48" i="5"/>
  <c r="J52" i="5"/>
  <c r="F55" i="5"/>
  <c r="BE84" i="5"/>
  <c r="BE85" i="5"/>
  <c r="BE86" i="5"/>
  <c r="BE87" i="5"/>
  <c r="BE89" i="5"/>
  <c r="BE94" i="5"/>
  <c r="BE96" i="5"/>
  <c r="BE97" i="5"/>
  <c r="BE98" i="5"/>
  <c r="BK93" i="5"/>
  <c r="BK83" i="5" s="1"/>
  <c r="J83" i="5" s="1"/>
  <c r="J60" i="5" s="1"/>
  <c r="J34" i="3"/>
  <c r="AW56" i="1"/>
  <c r="F35" i="3"/>
  <c r="BB56" i="1" s="1"/>
  <c r="F37" i="5"/>
  <c r="BD58" i="1"/>
  <c r="F35" i="2"/>
  <c r="BB55" i="1" s="1"/>
  <c r="F36" i="5"/>
  <c r="BC58" i="1"/>
  <c r="F35" i="4"/>
  <c r="BB57" i="1" s="1"/>
  <c r="J34" i="4"/>
  <c r="AW57" i="1"/>
  <c r="F37" i="2"/>
  <c r="BD55" i="1" s="1"/>
  <c r="F34" i="2"/>
  <c r="BA55" i="1"/>
  <c r="F37" i="3"/>
  <c r="BD56" i="1" s="1"/>
  <c r="F36" i="2"/>
  <c r="BC55" i="1"/>
  <c r="F34" i="4"/>
  <c r="BA57" i="1" s="1"/>
  <c r="F35" i="5"/>
  <c r="BB58" i="1"/>
  <c r="F34" i="3"/>
  <c r="BA56" i="1" s="1"/>
  <c r="F37" i="4"/>
  <c r="BD57" i="1"/>
  <c r="F36" i="4"/>
  <c r="BC57" i="1" s="1"/>
  <c r="F34" i="5"/>
  <c r="BA58" i="1"/>
  <c r="J34" i="5"/>
  <c r="AW58" i="1" s="1"/>
  <c r="F36" i="3"/>
  <c r="BC56" i="1"/>
  <c r="J34" i="2"/>
  <c r="AW55" i="1" s="1"/>
  <c r="BK108" i="2" l="1"/>
  <c r="J108" i="2" s="1"/>
  <c r="J63" i="2" s="1"/>
  <c r="J93" i="5"/>
  <c r="J61" i="5" s="1"/>
  <c r="R91" i="2"/>
  <c r="P91" i="2"/>
  <c r="AU55" i="1" s="1"/>
  <c r="AU54" i="1" s="1"/>
  <c r="T91" i="2"/>
  <c r="T82" i="4"/>
  <c r="R82" i="4"/>
  <c r="BK80" i="3"/>
  <c r="J80" i="3" s="1"/>
  <c r="J59" i="3" s="1"/>
  <c r="J93" i="2"/>
  <c r="J61" i="2" s="1"/>
  <c r="BK91" i="2"/>
  <c r="J91" i="2"/>
  <c r="J59" i="2"/>
  <c r="J83" i="4"/>
  <c r="J60" i="4"/>
  <c r="J84" i="4"/>
  <c r="J61" i="4"/>
  <c r="BK82" i="5"/>
  <c r="J82" i="5"/>
  <c r="J59" i="5"/>
  <c r="F33" i="4"/>
  <c r="AZ57" i="1" s="1"/>
  <c r="F33" i="3"/>
  <c r="AZ56" i="1"/>
  <c r="J33" i="4"/>
  <c r="AV57" i="1" s="1"/>
  <c r="AT57" i="1" s="1"/>
  <c r="BC54" i="1"/>
  <c r="AY54" i="1" s="1"/>
  <c r="BD54" i="1"/>
  <c r="W33" i="1"/>
  <c r="J30" i="4"/>
  <c r="AG57" i="1" s="1"/>
  <c r="BB54" i="1"/>
  <c r="W31" i="1"/>
  <c r="F33" i="2"/>
  <c r="AZ55" i="1" s="1"/>
  <c r="BA54" i="1"/>
  <c r="W30" i="1"/>
  <c r="J33" i="5"/>
  <c r="AV58" i="1" s="1"/>
  <c r="AT58" i="1" s="1"/>
  <c r="J33" i="3"/>
  <c r="AV56" i="1" s="1"/>
  <c r="AT56" i="1" s="1"/>
  <c r="F33" i="5"/>
  <c r="AZ58" i="1"/>
  <c r="J33" i="2"/>
  <c r="AV55" i="1" s="1"/>
  <c r="AT55" i="1" s="1"/>
  <c r="J39" i="4" l="1"/>
  <c r="AN57" i="1"/>
  <c r="AZ54" i="1"/>
  <c r="W29" i="1"/>
  <c r="W32" i="1"/>
  <c r="J30" i="3"/>
  <c r="AG56" i="1"/>
  <c r="AN56" i="1"/>
  <c r="AW54" i="1"/>
  <c r="AK30" i="1"/>
  <c r="J30" i="2"/>
  <c r="AG55" i="1"/>
  <c r="AN55" i="1" s="1"/>
  <c r="J30" i="5"/>
  <c r="AG58" i="1"/>
  <c r="AN58" i="1"/>
  <c r="AX54" i="1"/>
  <c r="J39" i="2" l="1"/>
  <c r="J39" i="3"/>
  <c r="J39" i="5"/>
  <c r="AG54" i="1"/>
  <c r="AK26" i="1" s="1"/>
  <c r="AV54" i="1"/>
  <c r="AK29" i="1"/>
  <c r="AK35" i="1" l="1"/>
  <c r="AT54" i="1"/>
  <c r="AN54" i="1" l="1"/>
</calcChain>
</file>

<file path=xl/sharedStrings.xml><?xml version="1.0" encoding="utf-8"?>
<sst xmlns="http://schemas.openxmlformats.org/spreadsheetml/2006/main" count="5555" uniqueCount="1500">
  <si>
    <t>Export Komplet</t>
  </si>
  <si>
    <t>VZ</t>
  </si>
  <si>
    <t>2.0</t>
  </si>
  <si>
    <t>ZAMOK</t>
  </si>
  <si>
    <t>False</t>
  </si>
  <si>
    <t>{f3e70606-c96a-4a97-b693-0ca56d7a994e}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</si>
  <si>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</si>
  <si>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</si>
  <si>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</si>
  <si>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</si>
  <si>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</si>
  <si>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</si>
  <si>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</si>
  <si>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</si>
  <si>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</si>
  <si>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</si>
  <si>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</si>
  <si>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6,057 na trati Kralupy nad Vltavou - Most</t>
  </si>
  <si>
    <t>KSO:</t>
  </si>
  <si>
    <t/>
  </si>
  <si>
    <t>CC-CZ:</t>
  </si>
  <si>
    <t>Místo:</t>
  </si>
  <si>
    <t xml:space="preserve"> Olovnice - Zvoleněves</t>
  </si>
  <si>
    <t>Datum:</t>
  </si>
  <si>
    <t>13. 4. 2020</t>
  </si>
  <si>
    <t>Zadavatel:</t>
  </si>
  <si>
    <t>IČ:</t>
  </si>
  <si>
    <t xml:space="preserve"> Jiří Kejkula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</si>
  <si>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</si>
  <si>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</si>
  <si>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</si>
  <si>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</si>
  <si>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</si>
  <si>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</si>
  <si>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</si>
  <si>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 xml:space="preserve"> Milan Bělehrad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</si>
  <si>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</si>
  <si>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</si>
  <si>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</si>
  <si>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</si>
  <si>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</si>
  <si>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</si>
  <si>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</si>
  <si>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</si>
  <si>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</si>
  <si>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</si>
  <si>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</si>
  <si>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</si>
  <si>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</si>
  <si>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</si>
  <si>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</si>
  <si>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</si>
  <si>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</si>
  <si>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</si>
  <si>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</si>
  <si>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</si>
  <si>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</si>
  <si>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</si>
  <si>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</si>
  <si>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</si>
  <si>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</si>
  <si>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</si>
  <si>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</si>
  <si>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</si>
  <si>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</si>
  <si>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</si>
  <si>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</si>
  <si>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</si>
  <si>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</si>
  <si>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</si>
  <si>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</si>
  <si>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</si>
  <si>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</si>
  <si>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</si>
  <si>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</si>
  <si>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</si>
  <si>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</si>
  <si>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</si>
  <si>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</si>
  <si>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</si>
  <si>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</si>
  <si>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{3d16a635-4ef8-4035-8c29-9cb5fcd346c8}</t>
  </si>
  <si>
    <t>2</t>
  </si>
  <si>
    <t>01N</t>
  </si>
  <si>
    <t>Technologická část - dodávaný materiál SSZT Pz - NEOCEŇOVAT !!!</t>
  </si>
  <si>
    <t>{718343a5-fe32-4006-a5ea-1ee173ec930e}</t>
  </si>
  <si>
    <t>02</t>
  </si>
  <si>
    <t>Stavební část</t>
  </si>
  <si>
    <t>STA</t>
  </si>
  <si>
    <t>{1daab526-efd5-4ab6-802e-2cd3d83badd1}</t>
  </si>
  <si>
    <t>03</t>
  </si>
  <si>
    <t>VRN</t>
  </si>
  <si>
    <t>VON</t>
  </si>
  <si>
    <t>{756b2768-2980-4d34-a69b-4df332101180}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</si>
  <si>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</si>
  <si>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</si>
  <si>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</si>
  <si>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</si>
  <si>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</si>
  <si>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</si>
  <si>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</si>
  <si>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</si>
  <si>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</si>
  <si>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KAB - Kabelizace</t>
  </si>
  <si>
    <t>DOM - Technologický domek</t>
  </si>
  <si>
    <t xml:space="preserve">    R_DC - Rozvaděč DC</t>
  </si>
  <si>
    <t>NAP - Napájení</t>
  </si>
  <si>
    <t>STOJ - Vnitřní prvky zab. zař.</t>
  </si>
  <si>
    <t>VEN - Venkovní prvky</t>
  </si>
  <si>
    <t>PN - Počítače náprav</t>
  </si>
  <si>
    <t>DEM - Demontáže</t>
  </si>
  <si>
    <t>REV - Revize a zkoušky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</si>
  <si>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</si>
  <si>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</si>
  <si>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</si>
  <si>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</si>
  <si>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</si>
  <si>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</si>
  <si>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</si>
  <si>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</si>
  <si>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</si>
  <si>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</si>
  <si>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</si>
  <si>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</si>
  <si>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</si>
  <si>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</si>
  <si>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</si>
  <si>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</si>
  <si>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</si>
  <si>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</si>
  <si>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</si>
  <si>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264</t>
  </si>
  <si>
    <t>K</t>
  </si>
  <si>
    <t>5913321010</t>
  </si>
  <si>
    <t>Výměna svislé dopravní značky bez sloupku. Poznámka: 1. V cenách jsou započteny náklady na demontáž, výměnu a montáž dílů včetně zemních prací a úpravy terénu. 2. V cenách nejsou obsaženy náklady na dodávku materiálu.</t>
  </si>
  <si>
    <t>kus</t>
  </si>
  <si>
    <t>Sborník UOŽI 01 2020</t>
  </si>
  <si>
    <t>-1973899042</t>
  </si>
  <si>
    <t>PSC</t>
  </si>
  <si>
    <t>Poznámka k souboru cen:_x000D_
1. V cenách jsou započteny náklady na demontáž, výměnu a montáž dílů včetně zemních prací a úpravy terénu._x000D_
2. V cenách nejsou obsaženy náklady na dodávku materiálu.</t>
  </si>
  <si>
    <t>KAB</t>
  </si>
  <si>
    <t>Kabelizace</t>
  </si>
  <si>
    <t>M</t>
  </si>
  <si>
    <t>7590521015</t>
  </si>
  <si>
    <t>Venkovní vedení kabelová - metalické sítě Plněné, párované s ochr. vodičem TCEKPFLEY 12 P 1,0 D</t>
  </si>
  <si>
    <t>m</t>
  </si>
  <si>
    <t>-511007687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</si>
  <si>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</si>
  <si>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</si>
  <si>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595453682</t>
  </si>
  <si>
    <t>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</si>
  <si>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</si>
  <si>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</si>
  <si>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-44721685</t>
  </si>
  <si>
    <t>4</t>
  </si>
  <si>
    <t>7492501870</t>
  </si>
  <si>
    <t>Kabely, vodiče, šňůry Cu - nn Kabel silový 4 a 5-žílový Cu, plastová izolace CYKY 4J10 (4Bx10)</t>
  </si>
  <si>
    <t>128</t>
  </si>
  <si>
    <t>-530568609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</si>
  <si>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</si>
  <si>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</si>
  <si>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197503781</t>
  </si>
  <si>
    <t>6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</si>
  <si>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</si>
  <si>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</si>
  <si>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2130227146</t>
  </si>
  <si>
    <t>7</t>
  </si>
  <si>
    <t>7593500595</t>
  </si>
  <si>
    <t>Trasy kabelového vedení Kabelové krycí desky a pásy Fólie výstražná modrá š. 20 cm</t>
  </si>
  <si>
    <t>-1939932551</t>
  </si>
  <si>
    <t>8</t>
  </si>
  <si>
    <t>7593505150</t>
  </si>
  <si>
    <t>Pokládka výstražné fólie do výkopu</t>
  </si>
  <si>
    <t>512</t>
  </si>
  <si>
    <t>-751253102</t>
  </si>
  <si>
    <t>9</t>
  </si>
  <si>
    <t>7593505270</t>
  </si>
  <si>
    <t>Montáž kabelového označníku Ball Marker - upevnění kabelového označníku na plášť kabelu upevňovacími prvky</t>
  </si>
  <si>
    <t>64</t>
  </si>
  <si>
    <t>-1661278</t>
  </si>
  <si>
    <t>10</t>
  </si>
  <si>
    <t>7598015095</t>
  </si>
  <si>
    <t>Přeměření izolačního stavu kabelu úložného 30 žil</t>
  </si>
  <si>
    <t>247383727</t>
  </si>
  <si>
    <t>11</t>
  </si>
  <si>
    <t>7598015185</t>
  </si>
  <si>
    <t>Jednosměrné měření kabelu místního</t>
  </si>
  <si>
    <t>pár</t>
  </si>
  <si>
    <t>-747604290</t>
  </si>
  <si>
    <t>DOM</t>
  </si>
  <si>
    <t>Technologický domek</t>
  </si>
  <si>
    <t>12</t>
  </si>
  <si>
    <t>7590110650</t>
  </si>
  <si>
    <t>Domky, přístřešky Domky s integrovanou betonovou střechou 3x2 m; výška 3,2 m</t>
  </si>
  <si>
    <t>279692264</t>
  </si>
  <si>
    <t>13</t>
  </si>
  <si>
    <t>7590115005</t>
  </si>
  <si>
    <t>Montáž objektu rozměru do 2,5 x 3,6 m - usazení na základy, zatažení kabelů a zřízení kabelové rezervy, opravný nátěr. Neobsahuje výkop a zához jam</t>
  </si>
  <si>
    <t>-2121002839</t>
  </si>
  <si>
    <t>14</t>
  </si>
  <si>
    <t>7590110700</t>
  </si>
  <si>
    <t>Domky, přístřešky Okapy a děšťové svody - pro rel. domek podle zvl. požadavků a  předložené dokumentace 3x2 m</t>
  </si>
  <si>
    <t>1089148797</t>
  </si>
  <si>
    <t>7590190140</t>
  </si>
  <si>
    <t>Ostatní Schůdky víceúčelové EN 131  (HM0478850000131)</t>
  </si>
  <si>
    <t>437311036</t>
  </si>
  <si>
    <t>16</t>
  </si>
  <si>
    <t>7593310470</t>
  </si>
  <si>
    <t>Konstrukční díly Plech krycí  (CV725010004)</t>
  </si>
  <si>
    <t>-1586981162</t>
  </si>
  <si>
    <t>P</t>
  </si>
  <si>
    <t>Poznámka k položce:_x000D_
Krycí záslepka na relé</t>
  </si>
  <si>
    <t>17</t>
  </si>
  <si>
    <t>7593320414</t>
  </si>
  <si>
    <t>Prvky Deska propojovací DPN (CV755135004)</t>
  </si>
  <si>
    <t>-822609306</t>
  </si>
  <si>
    <t>18</t>
  </si>
  <si>
    <t>7491206680</t>
  </si>
  <si>
    <t>Elektroinstalační materiál Elektrické přímotopy Panel ECOFLEX 1500W TAC 15</t>
  </si>
  <si>
    <t>-1089715001</t>
  </si>
  <si>
    <t>19</t>
  </si>
  <si>
    <t>7590150010</t>
  </si>
  <si>
    <t>Uzemnění, ukolejnění Sběrnice uzemňovací  (CV452119003)</t>
  </si>
  <si>
    <t>2013326442</t>
  </si>
  <si>
    <t>20</t>
  </si>
  <si>
    <t>7491204090</t>
  </si>
  <si>
    <t>Elektroinstalační materiál Zásuvky instalační Dvojzásuvka TANGO 5512A-2349 D</t>
  </si>
  <si>
    <t>499302675</t>
  </si>
  <si>
    <t>7491204840</t>
  </si>
  <si>
    <t>Elektroinstalační materiál Zásuvky instalační Zásuvka PRAKTIK 5518-2929 D</t>
  </si>
  <si>
    <t>1469312084</t>
  </si>
  <si>
    <t>22</t>
  </si>
  <si>
    <t>7491200080</t>
  </si>
  <si>
    <t>Elektroinstalační materiál Elektroinstalační lišty a kabelové žlaby Lišta LV 11x10 vkládací bílá 2m</t>
  </si>
  <si>
    <t>-1442524812</t>
  </si>
  <si>
    <t>23</t>
  </si>
  <si>
    <t>7491200200</t>
  </si>
  <si>
    <t>Elektroinstalační materiál Elektroinstalační lišty a kabelové žlaby Lišta LV 24x22 vkládací bílá 2m</t>
  </si>
  <si>
    <t>507550299</t>
  </si>
  <si>
    <t>24</t>
  </si>
  <si>
    <t>5963125005</t>
  </si>
  <si>
    <t>Panel železobetonový silniční rozměru 300x150x15</t>
  </si>
  <si>
    <t>-836283334</t>
  </si>
  <si>
    <t>25</t>
  </si>
  <si>
    <t>7491600730</t>
  </si>
  <si>
    <t>Uzemnění Hromosvodné vedení Tyč JR 2,0 ALMgSi jímací</t>
  </si>
  <si>
    <t>2109671130</t>
  </si>
  <si>
    <t>26</t>
  </si>
  <si>
    <t>7492501240</t>
  </si>
  <si>
    <t>Kabely, vodiče, šňůry Cu - nn Vodič jednožílový Cu, plastová izolace H07V-K 50 žz (CYA)</t>
  </si>
  <si>
    <t>914486288</t>
  </si>
  <si>
    <t>27</t>
  </si>
  <si>
    <t>7491601710</t>
  </si>
  <si>
    <t>Uzemnění Hromosvodné vedení Svorka SZa zkušební   (SZm)</t>
  </si>
  <si>
    <t>1674358343</t>
  </si>
  <si>
    <t>28</t>
  </si>
  <si>
    <t>7492501690</t>
  </si>
  <si>
    <t>Kabely, vodiče, šňůry Cu - nn Kabel silový 2 a 3-žílový Cu, plastová izolace CYKY 2O1,5 (2Dx1,5)</t>
  </si>
  <si>
    <t>256</t>
  </si>
  <si>
    <t>-694969728</t>
  </si>
  <si>
    <t>29</t>
  </si>
  <si>
    <t>7492501700</t>
  </si>
  <si>
    <t>Kabely, vodiče, šňůry Cu - nn Kabel silový 2 a 3-žílový Cu, plastová izolace CYKY 2O2,5 (2Dx2,5)</t>
  </si>
  <si>
    <t>1159823</t>
  </si>
  <si>
    <t>30</t>
  </si>
  <si>
    <t>7492553010</t>
  </si>
  <si>
    <t>Montáž kabelů 2- a 3-žílových Cu do 16 mm2 - uložení do země, chráničky, na rošty, pod omítku apod.</t>
  </si>
  <si>
    <t>1964548547</t>
  </si>
  <si>
    <t>31</t>
  </si>
  <si>
    <t>7492554010</t>
  </si>
  <si>
    <t>Montáž kabelů 4- a 5-žílových Cu do 16 mm2 - uložení do země, chráničky, na rošty, pod omítku apod.</t>
  </si>
  <si>
    <t>1763475022</t>
  </si>
  <si>
    <t>32</t>
  </si>
  <si>
    <t>7494351010</t>
  </si>
  <si>
    <t>Montáž jističů (do 10 kA) jednopólových do 20 A</t>
  </si>
  <si>
    <t>963542907</t>
  </si>
  <si>
    <t>33</t>
  </si>
  <si>
    <t>7593310880</t>
  </si>
  <si>
    <t>Konstrukční díly Řada stojan. pro 1 stojan 19 polí inov. (HM0404215990311)</t>
  </si>
  <si>
    <t>577567770</t>
  </si>
  <si>
    <t>34</t>
  </si>
  <si>
    <t>7593315120</t>
  </si>
  <si>
    <t>Montáž stojanové řady pro 1 stojan - sestavení dodané konstrukce, vyměření místa a usazení stojanové řady, montáž ochranných plechů a roštu stojanové řady, ukotvení</t>
  </si>
  <si>
    <t>-1023023211</t>
  </si>
  <si>
    <t>35</t>
  </si>
  <si>
    <t>7590190030</t>
  </si>
  <si>
    <t>Ostatní Nástupištní panel (před vchodové dveře RD)</t>
  </si>
  <si>
    <t>-58853508</t>
  </si>
  <si>
    <t>36</t>
  </si>
  <si>
    <t>7590190010</t>
  </si>
  <si>
    <t>Ostatní Patka základová</t>
  </si>
  <si>
    <t>1869489200</t>
  </si>
  <si>
    <t>R_DC</t>
  </si>
  <si>
    <t>Rozvaděč DC</t>
  </si>
  <si>
    <t>37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</si>
  <si>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</si>
  <si>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</si>
  <si>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1295278175</t>
  </si>
  <si>
    <t>Poznámka k položce:_x000D_
Rozvodnice Eaton BC-O-3/54-TW-ECO</t>
  </si>
  <si>
    <t>38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</si>
  <si>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</si>
  <si>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</si>
  <si>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-939124008</t>
  </si>
  <si>
    <t>39</t>
  </si>
  <si>
    <t>7494003388</t>
  </si>
  <si>
    <t>Modulární přístroje Jističe do 80 A; 10 kA 3-pólové In 20 A, Ue AC 230/400 V / DC 216 V, charakteristika B, 3pól, Icn 10 kA</t>
  </si>
  <si>
    <t>-61253475</t>
  </si>
  <si>
    <t>40</t>
  </si>
  <si>
    <t>7494003062</t>
  </si>
  <si>
    <t>Modulární přístroje Jističe do 63 A; 6 kA 2-pólové In 20 A, Ue AC 230/400 V / DC 144 V, charakteristika C, 2pól, Icn 6 kA</t>
  </si>
  <si>
    <t>1869333925</t>
  </si>
  <si>
    <t>41</t>
  </si>
  <si>
    <t>7494351020</t>
  </si>
  <si>
    <t>Montáž jističů (do 10 kA) dvoupólových nebo 1+N pólových do 20 A</t>
  </si>
  <si>
    <t>-2098657797</t>
  </si>
  <si>
    <t>42</t>
  </si>
  <si>
    <t>7494351030</t>
  </si>
  <si>
    <t>Montáž jističů (do 10 kA) třípólových do 20 A</t>
  </si>
  <si>
    <t>491598247</t>
  </si>
  <si>
    <t>43</t>
  </si>
  <si>
    <t>7494004946</t>
  </si>
  <si>
    <t>Kompaktní jističe Kompaktní jističe do 160A Napěťové spouště AC 230, 400 V / DC 220 V, např. pro BC160</t>
  </si>
  <si>
    <t>-594190029</t>
  </si>
  <si>
    <t>44</t>
  </si>
  <si>
    <t>7593320435</t>
  </si>
  <si>
    <t>Prvky Ochrana baterie přepěťová  (CV800795088)</t>
  </si>
  <si>
    <t>-1171691735</t>
  </si>
  <si>
    <t>NAP</t>
  </si>
  <si>
    <t>Napájení</t>
  </si>
  <si>
    <t>45</t>
  </si>
  <si>
    <t>7593000010</t>
  </si>
  <si>
    <t>Dobíječe, usměrňovače, napáječe Usměrňovač E230 G12/25, na polici/na zeď/na DIN lištu, základní stavová indikace opticky i bezpotenciálově, teplotní kompenzace</t>
  </si>
  <si>
    <t>1149686817</t>
  </si>
  <si>
    <t>Poznámka k položce:_x000D_
Dobíječ FJ 45 DS 12/24 pro ČD , nastavit na 13,5V</t>
  </si>
  <si>
    <t>46</t>
  </si>
  <si>
    <t>7593005012</t>
  </si>
  <si>
    <t>Montáž dobíječe, usměrňovače, napáječe nástěnného - včetně připojení vodičů elektrické sítě ss rozvodu a uzemnění, přezkoušení funkce</t>
  </si>
  <si>
    <t>-1083770237</t>
  </si>
  <si>
    <t>47</t>
  </si>
  <si>
    <t>7494551022</t>
  </si>
  <si>
    <t>Montáž vačkových silových spínačů - vypínačů třípólových nebo čtyřpólových do 63 A - vypínač 0-1</t>
  </si>
  <si>
    <t>418802474</t>
  </si>
  <si>
    <t>48</t>
  </si>
  <si>
    <t>7494004126</t>
  </si>
  <si>
    <t>Modulární přístroje Přepěťové ochrany Svodiče přepětí typ 2, Imax 40 kA, Uc AC 350 V, výměnné moduly, varistor, jiskřiště, 3+N-pól</t>
  </si>
  <si>
    <t>-1867308979</t>
  </si>
  <si>
    <t>Poznámka k položce:_x000D_
přepěťová ochrana SLP- 275 V/4S</t>
  </si>
  <si>
    <t>49</t>
  </si>
  <si>
    <t>7494004154</t>
  </si>
  <si>
    <t>Modulární přístroje Přepěťové ochrany Svodiče přepětí typ 3, Imax 10 kA, Uc AC 253 V, výměnné moduly, se signalizací, varistor, jiskřiště, 1+N-pól</t>
  </si>
  <si>
    <t>-506539975</t>
  </si>
  <si>
    <t>Poznámka k položce:_x000D_
přepěťová ochrana DA- 275 DJ</t>
  </si>
  <si>
    <t>50</t>
  </si>
  <si>
    <t>7494004164</t>
  </si>
  <si>
    <t>Modulární přístroje Přepěťové ochrany Svodiče přepětí oddělovací tlumivka mezi svodiče typu 2 a 3</t>
  </si>
  <si>
    <t>-613330686</t>
  </si>
  <si>
    <t>51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</si>
  <si>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</si>
  <si>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</si>
  <si>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-883089197</t>
  </si>
  <si>
    <t>52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</si>
  <si>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</si>
  <si>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</si>
  <si>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-129244647</t>
  </si>
  <si>
    <t>53</t>
  </si>
  <si>
    <t>7593000200</t>
  </si>
  <si>
    <t>Dobíječe, usměrňovače, napáječe Usměrňovač D400 G24/60, oceloplechová skříň 1200x600x400, základní stavová indikace opticky i bezpotenciálově</t>
  </si>
  <si>
    <t>-1863227932</t>
  </si>
  <si>
    <t>54</t>
  </si>
  <si>
    <t>7593310860</t>
  </si>
  <si>
    <t>Konstrukční díly Stojan pod baterie  (CV621849001)</t>
  </si>
  <si>
    <t>658371980</t>
  </si>
  <si>
    <t>55</t>
  </si>
  <si>
    <t>7592910180</t>
  </si>
  <si>
    <t>Baterie Staniční akumulátory NiCd článek 1,2 V/200 Ah C5 s vláknitou elektrodou, cena včetně spojovacího materiálu a bateriového nosiče či stojanu</t>
  </si>
  <si>
    <t>400413320</t>
  </si>
  <si>
    <t>56</t>
  </si>
  <si>
    <t>7592910310</t>
  </si>
  <si>
    <t>Baterie Staniční akumulátory Rekombinační zátka AquaGen Premium Top H (použití do 300 Ah)</t>
  </si>
  <si>
    <t>-2032045209</t>
  </si>
  <si>
    <t>57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</si>
  <si>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</si>
  <si>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</si>
  <si>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1950787012</t>
  </si>
  <si>
    <t>58</t>
  </si>
  <si>
    <t>7592905070</t>
  </si>
  <si>
    <t>Montáž rekombinační zátky do 300 Ah</t>
  </si>
  <si>
    <t>2116035883</t>
  </si>
  <si>
    <t>59</t>
  </si>
  <si>
    <t>7593310020</t>
  </si>
  <si>
    <t>Konstrukční díly Skříň batériová s krytem závě.pro 2BA (HM0383889990223)</t>
  </si>
  <si>
    <t>1419694681</t>
  </si>
  <si>
    <t>60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</si>
  <si>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</si>
  <si>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</si>
  <si>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1982701095</t>
  </si>
  <si>
    <t>61</t>
  </si>
  <si>
    <t>7593100910</t>
  </si>
  <si>
    <t>Měniče Měnič DC/DC1 pro MB telefony, napětí DC/DC 12-36 V pro ústřední napájení mb venkovních  telefonních objektů</t>
  </si>
  <si>
    <t>2095224238</t>
  </si>
  <si>
    <t>62</t>
  </si>
  <si>
    <t>7494004950</t>
  </si>
  <si>
    <t>Kompaktní jističe Kompaktní jističe do 160A Podpěťové spouště AC/DC 110 V, např. pro BC160</t>
  </si>
  <si>
    <t>1443051222</t>
  </si>
  <si>
    <t>Poznámka k položce:_x000D_
Vypínací spoušť ZP-ASA/24</t>
  </si>
  <si>
    <t>63</t>
  </si>
  <si>
    <t>7494004534</t>
  </si>
  <si>
    <t>Modulární přístroje Ostatní přístroje -modulární přístroje Vypínače In 32 A, Ue AC 250/440 V, 3+N-pól</t>
  </si>
  <si>
    <t>881799512</t>
  </si>
  <si>
    <t>524389251</t>
  </si>
  <si>
    <t>65</t>
  </si>
  <si>
    <t>7593310150</t>
  </si>
  <si>
    <t>Konstrukční díly Lišta uzemňovací-sestava  (CV725125006M)</t>
  </si>
  <si>
    <t>2055654398</t>
  </si>
  <si>
    <t>STOJ</t>
  </si>
  <si>
    <t>Vnitřní prvky zab. zař.</t>
  </si>
  <si>
    <t>66</t>
  </si>
  <si>
    <t>7593315100</t>
  </si>
  <si>
    <t>Montáž zabezpečovacího stojanu reléového - upevnění stojanu do stojanové řady, připojení ochranného uzemnění a informativní kontrola zapojení</t>
  </si>
  <si>
    <t>1210088077</t>
  </si>
  <si>
    <t>67</t>
  </si>
  <si>
    <t>7593330420</t>
  </si>
  <si>
    <t>Výměnné díly Hlídač napětí baterie HNB/24V (HM0404221990502)</t>
  </si>
  <si>
    <t>-474615146</t>
  </si>
  <si>
    <t>68</t>
  </si>
  <si>
    <t>7593100900</t>
  </si>
  <si>
    <t>Měniče Měnič DC 24V/24V spínaný, s galvanickýmoddělením, stabilizovaný</t>
  </si>
  <si>
    <t>263654045</t>
  </si>
  <si>
    <t>Poznámka k položce:_x000D_
Měnič DC/DC HSD 15 24/24</t>
  </si>
  <si>
    <t>69</t>
  </si>
  <si>
    <t>7593310420</t>
  </si>
  <si>
    <t>Konstrukční díly Panel sestavený (RAL 7032)  (CV727265003)</t>
  </si>
  <si>
    <t>-595455124</t>
  </si>
  <si>
    <t>70</t>
  </si>
  <si>
    <t>7593310430</t>
  </si>
  <si>
    <t>Konstrukční díly Panel svorkovnicový  (CV725959001)</t>
  </si>
  <si>
    <t>-1246337032</t>
  </si>
  <si>
    <t>Poznámka k položce:_x000D_
Svorkovnicový panel WAGO pro KS</t>
  </si>
  <si>
    <t>71</t>
  </si>
  <si>
    <t>7593311050</t>
  </si>
  <si>
    <t>Konstrukční díly Svorkovnice WAGO 12-ti dílná (CV721225082)</t>
  </si>
  <si>
    <t>1992209417</t>
  </si>
  <si>
    <t>72</t>
  </si>
  <si>
    <t>7593320654</t>
  </si>
  <si>
    <t>Prvky Panel jističů (133mm)</t>
  </si>
  <si>
    <t>998606912</t>
  </si>
  <si>
    <t>73</t>
  </si>
  <si>
    <t>7592500010</t>
  </si>
  <si>
    <t>Diagnostická zařízení Blok diagnostiky pro diagnostiku reléového PZS 42 vstupů, 8 výstupů</t>
  </si>
  <si>
    <t>611864768</t>
  </si>
  <si>
    <t>74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</si>
  <si>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</si>
  <si>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</si>
  <si>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-1559554617</t>
  </si>
  <si>
    <t>75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</si>
  <si>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</si>
  <si>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</si>
  <si>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-1386119665</t>
  </si>
  <si>
    <t>76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</si>
  <si>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</si>
  <si>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</si>
  <si>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1316935422</t>
  </si>
  <si>
    <t>77</t>
  </si>
  <si>
    <t>7593310100</t>
  </si>
  <si>
    <t>Konstrukční díly Izolace stojanu úplná  (CV723685005M)</t>
  </si>
  <si>
    <t>-814633685</t>
  </si>
  <si>
    <t>78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</si>
  <si>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</si>
  <si>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</si>
  <si>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</si>
  <si>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-223289603</t>
  </si>
  <si>
    <t>79</t>
  </si>
  <si>
    <t>7593310380</t>
  </si>
  <si>
    <t>Konstrukční díly Panel krycí  (CV724799001M)</t>
  </si>
  <si>
    <t>506070579</t>
  </si>
  <si>
    <t>Poznámka k položce:_x000D_
Panel volné vazby 160</t>
  </si>
  <si>
    <t>80</t>
  </si>
  <si>
    <t>7593315425</t>
  </si>
  <si>
    <t>Zhotovení jednoho zapojení při volné vazbě - naměření vodiče, zatažení a připojení</t>
  </si>
  <si>
    <t>-283398537</t>
  </si>
  <si>
    <t>81</t>
  </si>
  <si>
    <t>7494651015</t>
  </si>
  <si>
    <t>Montáž ovládacích tlačítek nouzového zastavení</t>
  </si>
  <si>
    <t>-166076686</t>
  </si>
  <si>
    <t>82</t>
  </si>
  <si>
    <t>7494753012</t>
  </si>
  <si>
    <t>Montáž svodičů přepětí pro sítě nn - typ 2 (třída C) pro jednofázové sítě - do rozvaděče nebo skříně</t>
  </si>
  <si>
    <t>383231171</t>
  </si>
  <si>
    <t>83</t>
  </si>
  <si>
    <t>7496755010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</si>
  <si>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</si>
  <si>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2024269890</t>
  </si>
  <si>
    <t>84</t>
  </si>
  <si>
    <t>7590125015</t>
  </si>
  <si>
    <t>Montáž skříně napájecí - usazení na základy, zatažení kabelů a zřízení kabelové rezervy, opravný nátěr. Neobsahuje výkop a zához jam</t>
  </si>
  <si>
    <t>-6664198</t>
  </si>
  <si>
    <t>85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</si>
  <si>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</si>
  <si>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</si>
  <si>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-1154206386</t>
  </si>
  <si>
    <t>86</t>
  </si>
  <si>
    <t>7590135060</t>
  </si>
  <si>
    <t>Montáž rozdělovače kabelového zabezpečovacího KR 24 svorek pro 1+3 kabely - na podpěry, zatažení kabelů do rozdělovače, ukončení kabelu, provedení vodní zábrany, kontrola izolačního stavu žil kabelu, zapojení žil na svorkovnice, zalití rozdělovače zalévací hmotou</t>
  </si>
  <si>
    <t>1764155705</t>
  </si>
  <si>
    <t>87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</si>
  <si>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</si>
  <si>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</si>
  <si>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3940376</t>
  </si>
  <si>
    <t>88</t>
  </si>
  <si>
    <t>7590155040</t>
  </si>
  <si>
    <t>Montáž pasivní ochrany pro omezení atmosférických vlivů u neelektrizovaných tratí jednoduché včetně uzemnění</t>
  </si>
  <si>
    <t>1224843271</t>
  </si>
  <si>
    <t>89</t>
  </si>
  <si>
    <t>7590155044</t>
  </si>
  <si>
    <t>Montáž pasivní ochrany pro omezení atmosférických vlivů u neelektrizovaných tratí jednoduché bez uzemnění</t>
  </si>
  <si>
    <t>-738302816</t>
  </si>
  <si>
    <t>90</t>
  </si>
  <si>
    <t>7590525235</t>
  </si>
  <si>
    <t>Montáž kabelu návěstního zataženého do tvárnic NCEY s jádrem 1 mm, NCYY s jádrem 1,5 mm, CYAY s jádrem 2,5 mm počet žil do 12 žil - příprava kabelového bubnu a přistavení k tvárnici, úprava konců kabelu, přezkoušení kabelu, zatažení kabelu do tvárnice, uzavření konců kabelu a stočení zbytku kabelu</t>
  </si>
  <si>
    <t>-914673885</t>
  </si>
  <si>
    <t>91</t>
  </si>
  <si>
    <t>7590525790</t>
  </si>
  <si>
    <t>Montáž sady svorkovnic WAGO na DIN lištu</t>
  </si>
  <si>
    <t>763509931</t>
  </si>
  <si>
    <t>92</t>
  </si>
  <si>
    <t>7590545040</t>
  </si>
  <si>
    <t>Uložení propojovací šňůry do žlabového rozvodu zabezpečovací ústředny - odvinutí, naměření a položení šňůry na lávku nebo do žlabového rozvodu včetně uchycení v ohybech, zakrytí žlabu a zaizolování konců kabelu, prozvonění a označení</t>
  </si>
  <si>
    <t>-1843824194</t>
  </si>
  <si>
    <t>93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</si>
  <si>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</si>
  <si>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</si>
  <si>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</si>
  <si>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1281041248</t>
  </si>
  <si>
    <t>94</t>
  </si>
  <si>
    <t>7590555130</t>
  </si>
  <si>
    <t>Montáž forma pro kabely TCEKPFLE, TCEKPFLEY, TCEKPFLEZE, TCEKPFLEZY do 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</si>
  <si>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-482174999</t>
  </si>
  <si>
    <t>95</t>
  </si>
  <si>
    <t>7590555240</t>
  </si>
  <si>
    <t>Ukončení kabel CMSM na svorkovnici WAGO do 4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</si>
  <si>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720807694</t>
  </si>
  <si>
    <t>96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</si>
  <si>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</si>
  <si>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</si>
  <si>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517065203</t>
  </si>
  <si>
    <t>97</t>
  </si>
  <si>
    <t>7590625010</t>
  </si>
  <si>
    <t>Montáž stolu výpravčího pro počítačové ovládání - včetně montáže výpočetní techniky, propojovacích vedení a dvou monitorů</t>
  </si>
  <si>
    <t>-1033132707</t>
  </si>
  <si>
    <t>98</t>
  </si>
  <si>
    <t>7590625020</t>
  </si>
  <si>
    <t>Montáž pultu nouzové obsluhy - včetně zatažení kabelů a jejich zapojení</t>
  </si>
  <si>
    <t>-1810565353</t>
  </si>
  <si>
    <t>99</t>
  </si>
  <si>
    <t>7590625032</t>
  </si>
  <si>
    <t>Montáž jednotného obslužného pracoviště (JOP) zálohovaného - montáž stolů pro umístění počítačového vybavení kanceláře, montáž výpočetní techniky hlavního i zálohovaného pracoviště, včetně propojovacích vedení a monitorů</t>
  </si>
  <si>
    <t>451595161</t>
  </si>
  <si>
    <t>100</t>
  </si>
  <si>
    <t>7590625040</t>
  </si>
  <si>
    <t>Montáž elektronického grafikonu nezálohovaného bez SW - montáž stolů pro umístění počítačového vybavení kanceláře, montáž výpočetní techniky, včetně propojovacích vedení</t>
  </si>
  <si>
    <t>-897986905</t>
  </si>
  <si>
    <t>101</t>
  </si>
  <si>
    <t>7590625050</t>
  </si>
  <si>
    <t>Montáž dostavby zobrazovací sekce JOP - montáž výpočetní techniky, včetně propojovacích vedení a dvou monitorů</t>
  </si>
  <si>
    <t>-666049983</t>
  </si>
  <si>
    <t>102</t>
  </si>
  <si>
    <t>7590625060</t>
  </si>
  <si>
    <t>Montáž počítačového pracoviště výpravčího - montáž stolů pro umístění počítačového vybavení kanceláře, montáž výpočetní techniky, včetně propojovacích vedení a dvou monitorů</t>
  </si>
  <si>
    <t>-1139462071</t>
  </si>
  <si>
    <t>103</t>
  </si>
  <si>
    <t>7590625070</t>
  </si>
  <si>
    <t>Montáž počítačového ovládání stanice včetně instalace HW a SW TPC</t>
  </si>
  <si>
    <t>-916849052</t>
  </si>
  <si>
    <t>104</t>
  </si>
  <si>
    <t>7590625080</t>
  </si>
  <si>
    <t>Montáž záznamového zařízení PC pro 4 - 8 vstupů</t>
  </si>
  <si>
    <t>-566024457</t>
  </si>
  <si>
    <t>105</t>
  </si>
  <si>
    <t>7590625090</t>
  </si>
  <si>
    <t>Montáž trezoru pro počítač</t>
  </si>
  <si>
    <t>-891833050</t>
  </si>
  <si>
    <t>106</t>
  </si>
  <si>
    <t>7592503010</t>
  </si>
  <si>
    <t>Úprava adresného SW stanice TEDIS, ústředny MEDIS</t>
  </si>
  <si>
    <t>hod</t>
  </si>
  <si>
    <t>-868329548</t>
  </si>
  <si>
    <t>107</t>
  </si>
  <si>
    <t>7592505050</t>
  </si>
  <si>
    <t>Montáž připojení diagnostiky automatického bloku do jednotného obslužného pracoviště (JOP)</t>
  </si>
  <si>
    <t>-775174921</t>
  </si>
  <si>
    <t>108</t>
  </si>
  <si>
    <t>7593320120</t>
  </si>
  <si>
    <t>Prvky Pásek zdíř.pro zástrč.poj. 0,16A (CV719029009)</t>
  </si>
  <si>
    <t>-495195072</t>
  </si>
  <si>
    <t>109</t>
  </si>
  <si>
    <t>7593320147</t>
  </si>
  <si>
    <t>Prvky Pojistka zástrčková 0,16A (CV719039009)</t>
  </si>
  <si>
    <t>-1737342191</t>
  </si>
  <si>
    <t>110</t>
  </si>
  <si>
    <t>7593320129</t>
  </si>
  <si>
    <t>Prvky Pojistka zástrčková 1A (CV719039002)</t>
  </si>
  <si>
    <t>551680956</t>
  </si>
  <si>
    <t>111</t>
  </si>
  <si>
    <t>7593320102</t>
  </si>
  <si>
    <t>Prvky Pásek zdíř.pro zástrč.poj. 1,0A (CV719029002)</t>
  </si>
  <si>
    <t>-1703252564</t>
  </si>
  <si>
    <t>112</t>
  </si>
  <si>
    <t>7593320099</t>
  </si>
  <si>
    <t>Prvky Pásek zdíř.pro zástrč.poj. 0,5A (CV719029001)</t>
  </si>
  <si>
    <t>1044772319</t>
  </si>
  <si>
    <t>113</t>
  </si>
  <si>
    <t>7593320126</t>
  </si>
  <si>
    <t>Prvky Pojistka zástrčková 0,5A (CV719039001)</t>
  </si>
  <si>
    <t>-809775684</t>
  </si>
  <si>
    <t>114</t>
  </si>
  <si>
    <t>7593311060</t>
  </si>
  <si>
    <t>Konstrukční díly Svorkovnice WAGO 20-ti dílná (CV721225083)</t>
  </si>
  <si>
    <t>1254391471</t>
  </si>
  <si>
    <t>115</t>
  </si>
  <si>
    <t>7593311040</t>
  </si>
  <si>
    <t>Konstrukční díly Svorkovnice WAGO 10-ti dílná (CV721225081)</t>
  </si>
  <si>
    <t>1023613883</t>
  </si>
  <si>
    <t>116</t>
  </si>
  <si>
    <t>7593330410</t>
  </si>
  <si>
    <t>Výměnné díly Relé dohlížecí napětí baterie DRB 19V (HM0404221990501)</t>
  </si>
  <si>
    <t>-1899545959</t>
  </si>
  <si>
    <t>117</t>
  </si>
  <si>
    <t>7491207830</t>
  </si>
  <si>
    <t>Elektroinstalační materiál Kabelové rošty pozinkované R I kabelový 400mm-délka 3m S</t>
  </si>
  <si>
    <t>1722702638</t>
  </si>
  <si>
    <t>118</t>
  </si>
  <si>
    <t>7494000012</t>
  </si>
  <si>
    <t>Rozvodnicové a rozváděčové skříně Distri Rozvodnicové skříně DistriTon Plastové Nástěnné (IP40) pro nástěnnou montáž, průhledné dveře, počet řad 1, počet modulů v řadě 8, krytí IP40, PE+N, barva bílá, materiál: plast</t>
  </si>
  <si>
    <t>605059924</t>
  </si>
  <si>
    <t>119</t>
  </si>
  <si>
    <t>7494003332</t>
  </si>
  <si>
    <t>Modulární přístroje Jističe do 80 A; 10 kA 2-pólové In 20 A, Ue AC 230/400 V / DC 144 V, charakteristika C, 2pól, Icn 10 kA</t>
  </si>
  <si>
    <t>1587048922</t>
  </si>
  <si>
    <t>120</t>
  </si>
  <si>
    <t>7494009678</t>
  </si>
  <si>
    <t>Přístroje pro spínání a ovládání Spouštěče motoru Příslušenství Napěťové spouště Uc AC/DC 20 ÷ 24 V</t>
  </si>
  <si>
    <t>-1664192342</t>
  </si>
  <si>
    <t>121</t>
  </si>
  <si>
    <t>7494003658</t>
  </si>
  <si>
    <t>Modulární přístroje Jističe Příslušenství 1x zapínací kontakt, 1x rozpínací kontakt, např. pro LTE, LTN, LVN, MSO</t>
  </si>
  <si>
    <t>2016338368</t>
  </si>
  <si>
    <t>122</t>
  </si>
  <si>
    <t>7492501010</t>
  </si>
  <si>
    <t>Kabely, vodiče, šňůry Cu - nn Vodič jednožílový Cu, plastová izolace H07V-K 25 rudý (CYA)</t>
  </si>
  <si>
    <t>419266084</t>
  </si>
  <si>
    <t>123</t>
  </si>
  <si>
    <t>7492501270</t>
  </si>
  <si>
    <t>Kabely, vodiče, šňůry Cu - nn Vodič jednožílový Cu, plastová izolace H07V-K 6 rudý (CYA)</t>
  </si>
  <si>
    <t>-1246248818</t>
  </si>
  <si>
    <t>124</t>
  </si>
  <si>
    <t>7492501280</t>
  </si>
  <si>
    <t>Kabely, vodiče, šňůry Cu - nn Vodič jednožílový Cu, plastová izolace H07V-K 6 sv.modrý (CYA)</t>
  </si>
  <si>
    <t>626725282</t>
  </si>
  <si>
    <t>125</t>
  </si>
  <si>
    <t>7492501020</t>
  </si>
  <si>
    <t>Kabely, vodiče, šňůry Cu - nn Vodič jednožílový Cu, plastová izolace H07V-K 25 sv.modrý (CYA)</t>
  </si>
  <si>
    <t>667489628</t>
  </si>
  <si>
    <t>126</t>
  </si>
  <si>
    <t>7492500880</t>
  </si>
  <si>
    <t>Kabely, vodiče, šňůry Cu - nn Vodič jednožílový Cu, plastová izolace H07V-K 16 žz (CYA)</t>
  </si>
  <si>
    <t>-2111857721</t>
  </si>
  <si>
    <t>127</t>
  </si>
  <si>
    <t>7590140190</t>
  </si>
  <si>
    <t>Závěry Závěr kabelový UKMP-WM (CV736719001)</t>
  </si>
  <si>
    <t>-2061855146</t>
  </si>
  <si>
    <t>7491209250</t>
  </si>
  <si>
    <t>Elektroinstalační materiál Kabelové rošty drátěné Ohebná spojka PG</t>
  </si>
  <si>
    <t>-455865424</t>
  </si>
  <si>
    <t>129</t>
  </si>
  <si>
    <t>7593310550</t>
  </si>
  <si>
    <t>Konstrukční díly Police dvojitá (velká)  (CV724829003)</t>
  </si>
  <si>
    <t>-2099093860</t>
  </si>
  <si>
    <t>130</t>
  </si>
  <si>
    <t>7590610020</t>
  </si>
  <si>
    <t>Indikační a kolejové desky a ovládací pulty Buňka světelná jednožárovková  (CV720409002)</t>
  </si>
  <si>
    <t>559905834</t>
  </si>
  <si>
    <t>131</t>
  </si>
  <si>
    <t>7590610180</t>
  </si>
  <si>
    <t>Indikační a kolejové desky a ovládací pulty Tlačítko dvoupolohové vratné (CV720769001)</t>
  </si>
  <si>
    <t>2056838528</t>
  </si>
  <si>
    <t>132</t>
  </si>
  <si>
    <t>7590610190</t>
  </si>
  <si>
    <t>Indikační a kolejové desky a ovládací pulty Tlačítko dvoupolohové vratné vytahovací (CV720769002)</t>
  </si>
  <si>
    <t>1130518930</t>
  </si>
  <si>
    <t>133</t>
  </si>
  <si>
    <t>7590610210</t>
  </si>
  <si>
    <t>Indikační a kolejové desky a ovládací pulty Tlačítko dvoupolohové nevratné (CV720779001)</t>
  </si>
  <si>
    <t>-1585739182</t>
  </si>
  <si>
    <t>134</t>
  </si>
  <si>
    <t>7590610200</t>
  </si>
  <si>
    <t>Indikační a kolejové desky a ovládací pulty Tlačítko dvoupolohové vratné (CV720769003)</t>
  </si>
  <si>
    <t>106194844</t>
  </si>
  <si>
    <t>135</t>
  </si>
  <si>
    <t>7590610170</t>
  </si>
  <si>
    <t>Indikační a kolejové desky a ovládací pulty Uzávěr  (CV720765004)</t>
  </si>
  <si>
    <t>1168571402</t>
  </si>
  <si>
    <t>136</t>
  </si>
  <si>
    <t>7593320534</t>
  </si>
  <si>
    <t>Prvky Trafo TOC F5056-034 3kVA 3x400/230V//3x400/230V (HM0374255990005)</t>
  </si>
  <si>
    <t>-756248498</t>
  </si>
  <si>
    <t>137</t>
  </si>
  <si>
    <t>7593320498</t>
  </si>
  <si>
    <t>Prvky Trafo JOC E5092-0145  1kVA 230/220-230-240V (HM0374212300350)</t>
  </si>
  <si>
    <t>130566877</t>
  </si>
  <si>
    <t>138</t>
  </si>
  <si>
    <t>7593320483</t>
  </si>
  <si>
    <t>Prvky Trafo JOC E4060-065 400VA 220-230-240/150-230V (HM0374212300107)</t>
  </si>
  <si>
    <t>-933073900</t>
  </si>
  <si>
    <t>139</t>
  </si>
  <si>
    <t>7593320018</t>
  </si>
  <si>
    <t>Prvky Hlídač izol.stavu HIS-B pro stř.soust. (CV600529002)</t>
  </si>
  <si>
    <t>580934411</t>
  </si>
  <si>
    <t>140</t>
  </si>
  <si>
    <t>7593330040</t>
  </si>
  <si>
    <t>Výměnné díly Relé NMŠ 1-2000 (HM0404221990407)</t>
  </si>
  <si>
    <t>514276649</t>
  </si>
  <si>
    <t>141</t>
  </si>
  <si>
    <t>7593330070</t>
  </si>
  <si>
    <t>Výměnné díly Relé NMŠM 1-750 (HM0404221990410)</t>
  </si>
  <si>
    <t>822582807</t>
  </si>
  <si>
    <t>142</t>
  </si>
  <si>
    <t>7593330100</t>
  </si>
  <si>
    <t>Výměnné díly Relé NMŠ 1-3,4 (HM0404221990413)</t>
  </si>
  <si>
    <t>-1665373677</t>
  </si>
  <si>
    <t>143</t>
  </si>
  <si>
    <t>7593330120</t>
  </si>
  <si>
    <t>Výměnné díly Relé NMŠ 1-1500 (HM0404221990415)</t>
  </si>
  <si>
    <t>610516844</t>
  </si>
  <si>
    <t>144</t>
  </si>
  <si>
    <t>7593330160</t>
  </si>
  <si>
    <t>Výměnné díly Relé NMŠ 2-4000 (HM0404221990419)</t>
  </si>
  <si>
    <t>182068217</t>
  </si>
  <si>
    <t>145</t>
  </si>
  <si>
    <t>7593330300</t>
  </si>
  <si>
    <t>Výměnné díly Relé NMŠ 2-60 (HM0404221990433)</t>
  </si>
  <si>
    <t>1763717996</t>
  </si>
  <si>
    <t>146</t>
  </si>
  <si>
    <t>7593310450</t>
  </si>
  <si>
    <t>Konstrukční díly Panel volné vazby úplný  (CV725719003M)</t>
  </si>
  <si>
    <t>1710201499</t>
  </si>
  <si>
    <t>147</t>
  </si>
  <si>
    <t>7593320666</t>
  </si>
  <si>
    <t>Prvky Panel 2 PENETŮ do skříně RACK</t>
  </si>
  <si>
    <t>-1783300875</t>
  </si>
  <si>
    <t>148</t>
  </si>
  <si>
    <t>7593321023</t>
  </si>
  <si>
    <t>Prvky RKS - Přepínač jader REMOTE</t>
  </si>
  <si>
    <t>2108721201</t>
  </si>
  <si>
    <t>149</t>
  </si>
  <si>
    <t>7592600210</t>
  </si>
  <si>
    <t>Počítače, SW Klávesnice pro ovládání počítače, USB.</t>
  </si>
  <si>
    <t>627979893</t>
  </si>
  <si>
    <t>150</t>
  </si>
  <si>
    <t>7592600010</t>
  </si>
  <si>
    <t>Počítače, SW Trezor zadávacích počítačů I TZP pravý (HM0404219990231)</t>
  </si>
  <si>
    <t>-1270141506</t>
  </si>
  <si>
    <t>151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</si>
  <si>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</si>
  <si>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</si>
  <si>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1354747659</t>
  </si>
  <si>
    <t>Poznámka k položce:_x000D_
Srovnatelný příklad : Remote 98</t>
  </si>
  <si>
    <t>152</t>
  </si>
  <si>
    <t>7596810540</t>
  </si>
  <si>
    <t>Telefonní zapojovače Malá sdělovací technika pro ČD Spárovaná dvojice bezúdržbových baterií 12V/17Ah pro zálohovaný zdroj  ALFA-ZZ24-RACK a BZR-24-U</t>
  </si>
  <si>
    <t>1609482698</t>
  </si>
  <si>
    <t>153</t>
  </si>
  <si>
    <t>7593100820</t>
  </si>
  <si>
    <t>Měniče Zdrojelektron.EZ2 24/230/50sin 600VA (HM0404229990133)</t>
  </si>
  <si>
    <t>1287653804</t>
  </si>
  <si>
    <t>154</t>
  </si>
  <si>
    <t>7593320588</t>
  </si>
  <si>
    <t>Prvky TDI8s – Jednotka 8 bezpečných digitálních vstupů</t>
  </si>
  <si>
    <t>923264171</t>
  </si>
  <si>
    <t>155</t>
  </si>
  <si>
    <t>7593320597</t>
  </si>
  <si>
    <t>Prvky TDO8s – Jednotka 8 bezpečných digitálních výstupů</t>
  </si>
  <si>
    <t>-842051581</t>
  </si>
  <si>
    <t>156</t>
  </si>
  <si>
    <t>7593320594</t>
  </si>
  <si>
    <t>Prvky TDO8 – Jednotka 8 digitálních výstupů</t>
  </si>
  <si>
    <t>1194334300</t>
  </si>
  <si>
    <t>157</t>
  </si>
  <si>
    <t>7593320747</t>
  </si>
  <si>
    <t>Prvky ESB2 F - elektronický střed baterie</t>
  </si>
  <si>
    <t>-1446347667</t>
  </si>
  <si>
    <t>158</t>
  </si>
  <si>
    <t>7593320576</t>
  </si>
  <si>
    <t>Prvky TBRP - Jednotka napáječe a opakovače sběrnice</t>
  </si>
  <si>
    <t>-258225045</t>
  </si>
  <si>
    <t>159</t>
  </si>
  <si>
    <t>7593320579</t>
  </si>
  <si>
    <t>Prvky TDCC – řídící jednotka sběrnice</t>
  </si>
  <si>
    <t>391770558</t>
  </si>
  <si>
    <t>160</t>
  </si>
  <si>
    <t>7593320582</t>
  </si>
  <si>
    <t>Prvky TDCD – Komunikační datová jednotka</t>
  </si>
  <si>
    <t>-1789075183</t>
  </si>
  <si>
    <t>161</t>
  </si>
  <si>
    <t>7593320585</t>
  </si>
  <si>
    <t>Prvky TDMD – Komunikační modemová jednotka</t>
  </si>
  <si>
    <t>-795619618</t>
  </si>
  <si>
    <t>162</t>
  </si>
  <si>
    <t>7593320606</t>
  </si>
  <si>
    <t>Prvky TAI8 – Jednotka 8 analogových napěťových vstupů</t>
  </si>
  <si>
    <t>-1841765558</t>
  </si>
  <si>
    <t>163</t>
  </si>
  <si>
    <t>7593320798</t>
  </si>
  <si>
    <t>Prvky MPS3D - jednotka napáječe a opakovače sběrnice</t>
  </si>
  <si>
    <t>11534576</t>
  </si>
  <si>
    <t>164</t>
  </si>
  <si>
    <t>7593320828</t>
  </si>
  <si>
    <t>Prvky CDU3 - komunikační a diagnostická jednotka</t>
  </si>
  <si>
    <t>773092764</t>
  </si>
  <si>
    <t>165</t>
  </si>
  <si>
    <t>7593320813</t>
  </si>
  <si>
    <t>Prvky MVI3 – jednotka analogových napěťových vstupů</t>
  </si>
  <si>
    <t>758360340</t>
  </si>
  <si>
    <t>166</t>
  </si>
  <si>
    <t>7593320819</t>
  </si>
  <si>
    <t>Prvky MIS3 - jednotka hlídání izolačního stavu</t>
  </si>
  <si>
    <t>1736553725</t>
  </si>
  <si>
    <t>167</t>
  </si>
  <si>
    <t>7593320822</t>
  </si>
  <si>
    <t>Prvky MIR3 – jednotka měření izolačních odporů</t>
  </si>
  <si>
    <t>214412972</t>
  </si>
  <si>
    <t>168</t>
  </si>
  <si>
    <t>7593320801</t>
  </si>
  <si>
    <t>Prvky MCI3 – jednotka 12 digitálních vstupů</t>
  </si>
  <si>
    <t>1038484079</t>
  </si>
  <si>
    <t>169</t>
  </si>
  <si>
    <t>7593320591</t>
  </si>
  <si>
    <t>Prvky TDI16 – Jednotka 16 digitálních vstupů</t>
  </si>
  <si>
    <t>1256796040</t>
  </si>
  <si>
    <t>170</t>
  </si>
  <si>
    <t>7593320573</t>
  </si>
  <si>
    <t>Prvky Kazeta TEDIS21 v provedení 19"eurocard</t>
  </si>
  <si>
    <t>-270409973</t>
  </si>
  <si>
    <t>171</t>
  </si>
  <si>
    <t>7593320153</t>
  </si>
  <si>
    <t>Prvky Rezistor regulační 2,2Ohm (CV719109006)</t>
  </si>
  <si>
    <t>-1088705460</t>
  </si>
  <si>
    <t>172</t>
  </si>
  <si>
    <t>7494004150</t>
  </si>
  <si>
    <t>Modulární přístroje Přepěťové ochrany Svodiče přepětí typ 2, náhradní díl, Imax 20 kA, Uc AC 230 V, pouze výměnný modul, varistor, např. pro SVM-275-Z, SVM-275-ZS</t>
  </si>
  <si>
    <t>1596221561</t>
  </si>
  <si>
    <t>173</t>
  </si>
  <si>
    <t>7593321455</t>
  </si>
  <si>
    <t>Prvky Rázová oddělovací tlumivka 16A</t>
  </si>
  <si>
    <t>1890526602</t>
  </si>
  <si>
    <t>174</t>
  </si>
  <si>
    <t>7593320216</t>
  </si>
  <si>
    <t>Prvky Tlačítko  (CV727295002)</t>
  </si>
  <si>
    <t>233172010</t>
  </si>
  <si>
    <t>175</t>
  </si>
  <si>
    <t>7593320417</t>
  </si>
  <si>
    <t>Prvky Jednotka časová CJS  (CV755139001)</t>
  </si>
  <si>
    <t>1181805616</t>
  </si>
  <si>
    <t>176</t>
  </si>
  <si>
    <t>7593320420</t>
  </si>
  <si>
    <t>Prvky Jednotka časová CJP  (CV755139002)</t>
  </si>
  <si>
    <t>1224882858</t>
  </si>
  <si>
    <t>177</t>
  </si>
  <si>
    <t>7492500570</t>
  </si>
  <si>
    <t>Kabely, vodiče, šňůry Cu - nn Vodič jednožílový Cu, plastová izolace H05V-K 0,75 černý (CYA)</t>
  </si>
  <si>
    <t>96568369</t>
  </si>
  <si>
    <t>178</t>
  </si>
  <si>
    <t>7492501760</t>
  </si>
  <si>
    <t>Kabely, vodiče, šňůry Cu - nn Kabel silový 2 a 3-žílový Cu, plastová izolace CYKY 3J1,5  (3Cx 1,5)</t>
  </si>
  <si>
    <t>-288892426</t>
  </si>
  <si>
    <t>179</t>
  </si>
  <si>
    <t>7590120050</t>
  </si>
  <si>
    <t>Skříně Skříň kabelová pomocná SKP 76 8xSV-12 C (CV490449008)</t>
  </si>
  <si>
    <t>-104471020</t>
  </si>
  <si>
    <t>180</t>
  </si>
  <si>
    <t>7593320969</t>
  </si>
  <si>
    <t>Prvky Translátor TRN</t>
  </si>
  <si>
    <t>399568057</t>
  </si>
  <si>
    <t>181</t>
  </si>
  <si>
    <t>7494009287</t>
  </si>
  <si>
    <t>Přístroje pro spínání a ovládání Stykače a nadproudová relé Stykače Velikost 12 Pomocné relé Finder 60.13.8.230.00.40</t>
  </si>
  <si>
    <t>1262321328</t>
  </si>
  <si>
    <t>182</t>
  </si>
  <si>
    <t>7593320426</t>
  </si>
  <si>
    <t>Prvky Jednotka časová CJS (CV755139004)</t>
  </si>
  <si>
    <t>-1071499567</t>
  </si>
  <si>
    <t>183</t>
  </si>
  <si>
    <t>7593320429</t>
  </si>
  <si>
    <t>Prvky Jednotka časová CJP (CV755139005)</t>
  </si>
  <si>
    <t>-462756784</t>
  </si>
  <si>
    <t>184</t>
  </si>
  <si>
    <t>7593330470</t>
  </si>
  <si>
    <t>Výměnné díly Filtr časové jednotky  (HM0404229990227)</t>
  </si>
  <si>
    <t>1412828079</t>
  </si>
  <si>
    <t>185</t>
  </si>
  <si>
    <t>7593310490</t>
  </si>
  <si>
    <t>Konstrukční díly Skříň plechová pro ZR47 horní (HM0383889990237)</t>
  </si>
  <si>
    <t>917690405</t>
  </si>
  <si>
    <t>186</t>
  </si>
  <si>
    <t>7590610030</t>
  </si>
  <si>
    <t>Indikační a kolejové desky a ovládací pulty Buňka světelná dvoužárov. červená clona (CV720459001)</t>
  </si>
  <si>
    <t>27865542</t>
  </si>
  <si>
    <t>187</t>
  </si>
  <si>
    <t>7590610260</t>
  </si>
  <si>
    <t>Indikační a kolejové desky a ovládací pulty Tlačítko třípolohové vratné prosvětlovací (CV720799001)</t>
  </si>
  <si>
    <t>1407145368</t>
  </si>
  <si>
    <t>188</t>
  </si>
  <si>
    <t>7590610150</t>
  </si>
  <si>
    <t>Indikační a kolejové desky a ovládací pulty Řadič třípolohový 2x45 stupňů (CV720689001)</t>
  </si>
  <si>
    <t>-696922424</t>
  </si>
  <si>
    <t>189</t>
  </si>
  <si>
    <t>7492501750</t>
  </si>
  <si>
    <t>Kabely, vodiče, šňůry Cu - nn Kabel silový 2 a 3-žílový Cu, plastová izolace CYKY 3O2,5 (3Ax2,5)</t>
  </si>
  <si>
    <t>1600938463</t>
  </si>
  <si>
    <t>190</t>
  </si>
  <si>
    <t>7593315104</t>
  </si>
  <si>
    <t>Montáž zabezpečovacího stojanu napájecího - upevnění stojanu do stojanové řady, připojení ochranného uzemnění a informativní kontrola zapojení</t>
  </si>
  <si>
    <t>62233619</t>
  </si>
  <si>
    <t>191</t>
  </si>
  <si>
    <t>7593315106</t>
  </si>
  <si>
    <t>Montáž zabezpečovacího stojanu s elektronickými prvky a panely - upevnění stojanu do stojanové řady, připojení ochranného uzemnění a informativní kontrola zapojení</t>
  </si>
  <si>
    <t>-703005833</t>
  </si>
  <si>
    <t>192</t>
  </si>
  <si>
    <t>7593315124</t>
  </si>
  <si>
    <t>Montáž stojanové řady pro 3 stojany - sestavení dodané konstrukce, vyměření místa a usazení stojanové řady, montáž ochranných plechů a roštu stojanové řady, ukotvení</t>
  </si>
  <si>
    <t>-1753583161</t>
  </si>
  <si>
    <t>193</t>
  </si>
  <si>
    <t>7593315140</t>
  </si>
  <si>
    <t>Ukotvení stojanové řady do stěny jednou spojnicí</t>
  </si>
  <si>
    <t>1500645690</t>
  </si>
  <si>
    <t>194</t>
  </si>
  <si>
    <t>7593315190</t>
  </si>
  <si>
    <t>Montáž žlabu stojanové řady jednoduchého</t>
  </si>
  <si>
    <t>-99579448</t>
  </si>
  <si>
    <t>195</t>
  </si>
  <si>
    <t>7593315192</t>
  </si>
  <si>
    <t>Montáž žlabu stojanové řady pro přívod kabelu</t>
  </si>
  <si>
    <t>-876843295</t>
  </si>
  <si>
    <t>196</t>
  </si>
  <si>
    <t>7593315200</t>
  </si>
  <si>
    <t>Montáž žlabu stojanové řady rozvodného</t>
  </si>
  <si>
    <t>623393151</t>
  </si>
  <si>
    <t>197</t>
  </si>
  <si>
    <t>7593315210</t>
  </si>
  <si>
    <t>Montáž skříně 19" - usazení skříně na místě určení, zapojení</t>
  </si>
  <si>
    <t>1417980396</t>
  </si>
  <si>
    <t>198</t>
  </si>
  <si>
    <t>7593315330</t>
  </si>
  <si>
    <t>Montáž datové skříně rack</t>
  </si>
  <si>
    <t>-1437455457</t>
  </si>
  <si>
    <t>199</t>
  </si>
  <si>
    <t>7593315380</t>
  </si>
  <si>
    <t>Montáž panelu reléového</t>
  </si>
  <si>
    <t>-1520568701</t>
  </si>
  <si>
    <t>200</t>
  </si>
  <si>
    <t>7593315382</t>
  </si>
  <si>
    <t>Montáž panelu se svorkovnicemi</t>
  </si>
  <si>
    <t>-7790424</t>
  </si>
  <si>
    <t>201</t>
  </si>
  <si>
    <t>7593315384</t>
  </si>
  <si>
    <t>Montáž panelu pro ústřednu MEDIS</t>
  </si>
  <si>
    <t>-1288003325</t>
  </si>
  <si>
    <t>202</t>
  </si>
  <si>
    <t>7593315386</t>
  </si>
  <si>
    <t>Montáž panelu pro stanici TEDIS</t>
  </si>
  <si>
    <t>-2076433644</t>
  </si>
  <si>
    <t>203</t>
  </si>
  <si>
    <t>7593315390</t>
  </si>
  <si>
    <t>Montáž panelu (kazety, vany desek plošných spojů) plast do RACKU 19"</t>
  </si>
  <si>
    <t>-50004357</t>
  </si>
  <si>
    <t>204</t>
  </si>
  <si>
    <t>7593315410</t>
  </si>
  <si>
    <t>Montáž propojovacího kabelu mezi deskami - včetně zapojení a označení</t>
  </si>
  <si>
    <t>-1165407990</t>
  </si>
  <si>
    <t>205</t>
  </si>
  <si>
    <t>7593315435</t>
  </si>
  <si>
    <t>Montáž translátoru včetně bleskojistek</t>
  </si>
  <si>
    <t>-843064022</t>
  </si>
  <si>
    <t>206</t>
  </si>
  <si>
    <t>7593317010</t>
  </si>
  <si>
    <t>Zrušení jednoho zapojení při volné vazbě - odpojení vodiče a jeho vytažení</t>
  </si>
  <si>
    <t>-1878763144</t>
  </si>
  <si>
    <t>207</t>
  </si>
  <si>
    <t>7593325030</t>
  </si>
  <si>
    <t>Montáž zásuvné jednotky elektroniky</t>
  </si>
  <si>
    <t>-1931052447</t>
  </si>
  <si>
    <t>208</t>
  </si>
  <si>
    <t>7593325080</t>
  </si>
  <si>
    <t>Montáž stavěcího odporu nebo kondenzátoru - včetně zapojení a označení</t>
  </si>
  <si>
    <t>370574501</t>
  </si>
  <si>
    <t>209</t>
  </si>
  <si>
    <t>7593335040</t>
  </si>
  <si>
    <t>Montáž malorozměrného relé</t>
  </si>
  <si>
    <t>2128969401</t>
  </si>
  <si>
    <t>210</t>
  </si>
  <si>
    <t>7593335050</t>
  </si>
  <si>
    <t>Montáž zásuvky malorozměrového relé - včetně zapojení přívodů</t>
  </si>
  <si>
    <t>1685772057</t>
  </si>
  <si>
    <t>211</t>
  </si>
  <si>
    <t>7593335130</t>
  </si>
  <si>
    <t>Montáž hlídače izolačního stavu - včetně zapojení a označení</t>
  </si>
  <si>
    <t>864669648</t>
  </si>
  <si>
    <t>212</t>
  </si>
  <si>
    <t>7593335170</t>
  </si>
  <si>
    <t>Montáž universální časovací jednotky - včetně zapojení a označení</t>
  </si>
  <si>
    <t>159094037</t>
  </si>
  <si>
    <t>213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</si>
  <si>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</si>
  <si>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</si>
  <si>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-1014266851</t>
  </si>
  <si>
    <t>214</t>
  </si>
  <si>
    <t>7596615010</t>
  </si>
  <si>
    <t>Montáž přijímače DCF - úplná montáž na předem připravené úchytné body nebo na konstrukci, zapojení přívodů, přezkoušení funkce</t>
  </si>
  <si>
    <t>-1672593601</t>
  </si>
  <si>
    <t>215</t>
  </si>
  <si>
    <t>7597115020</t>
  </si>
  <si>
    <t>Montáž ústředny konvenční do 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</si>
  <si>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836297042</t>
  </si>
  <si>
    <t>216</t>
  </si>
  <si>
    <t>7597125035</t>
  </si>
  <si>
    <t>Montáž příšlušenství pro EZS oživení a nastavení systému EZS - včetně připojení, seřízení a přezkoušení funkce</t>
  </si>
  <si>
    <t>soubor</t>
  </si>
  <si>
    <t>-1166985219</t>
  </si>
  <si>
    <t>217</t>
  </si>
  <si>
    <t>7597125040</t>
  </si>
  <si>
    <t>Montáž příšlušenství pro EZS naprogramování ústředny EZS - včetně připojení, seřízení a přezkoušení funkce</t>
  </si>
  <si>
    <t>640271595</t>
  </si>
  <si>
    <t>218</t>
  </si>
  <si>
    <t>7597135010</t>
  </si>
  <si>
    <t>Montáž prvku pro EZS (čidlo, snímač, siréna)</t>
  </si>
  <si>
    <t>-1183682179</t>
  </si>
  <si>
    <t>219</t>
  </si>
  <si>
    <t>7598095210</t>
  </si>
  <si>
    <t>Měření zabezpečovacího relé před uvedením do provozu - kontrola zapojení, provedení příslušných měření, přezkoušení funkce</t>
  </si>
  <si>
    <t>-9758870</t>
  </si>
  <si>
    <t>220</t>
  </si>
  <si>
    <t>7598095385</t>
  </si>
  <si>
    <t>Oživení a funkční zkoušení centrály DOZZ s JOP - aktivace a konfigurace systému podle příslušné dokumentace</t>
  </si>
  <si>
    <t>1621642128</t>
  </si>
  <si>
    <t>221</t>
  </si>
  <si>
    <t>7593333990</t>
  </si>
  <si>
    <t>Hodinová zúčtovací sazba pro opravu elektronických prvků a zařízení</t>
  </si>
  <si>
    <t>-1136946358</t>
  </si>
  <si>
    <t>VEN</t>
  </si>
  <si>
    <t>Venkovní prvky</t>
  </si>
  <si>
    <t>222</t>
  </si>
  <si>
    <t>7590120020</t>
  </si>
  <si>
    <t>Skříně Skříň SKU-S včetně VTO (CV490419004)</t>
  </si>
  <si>
    <t>-1291397033</t>
  </si>
  <si>
    <t>223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</si>
  <si>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</si>
  <si>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</si>
  <si>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-1654248374</t>
  </si>
  <si>
    <t>224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</si>
  <si>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</si>
  <si>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</si>
  <si>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1968934284</t>
  </si>
  <si>
    <t>225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</si>
  <si>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</si>
  <si>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</si>
  <si>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-514438567</t>
  </si>
  <si>
    <t>259</t>
  </si>
  <si>
    <t>7592820116R</t>
  </si>
  <si>
    <t>Součásti výstražníku Nosič kříže  (CV708405063)</t>
  </si>
  <si>
    <t>-1461875021</t>
  </si>
  <si>
    <t>260</t>
  </si>
  <si>
    <t>7592820201R</t>
  </si>
  <si>
    <t>Součásti výstražníku Kříž výstr.jednokol.kompl.refl A32a bez zvýraznění (CV002639003)</t>
  </si>
  <si>
    <t>-321873960</t>
  </si>
  <si>
    <t>261</t>
  </si>
  <si>
    <t>7592825110</t>
  </si>
  <si>
    <t>Montáž výstražného kříže</t>
  </si>
  <si>
    <t>1213426949</t>
  </si>
  <si>
    <t>PN</t>
  </si>
  <si>
    <t>Počítače náprav</t>
  </si>
  <si>
    <t>226</t>
  </si>
  <si>
    <t>7592010102</t>
  </si>
  <si>
    <t>Kolové senzory a snímače počítačů náprav Snímač průjezdu kola RSR 180 (5 m kabel)</t>
  </si>
  <si>
    <t>-655096665</t>
  </si>
  <si>
    <t>227</t>
  </si>
  <si>
    <t>7592010142</t>
  </si>
  <si>
    <t>Kolové senzory a snímače počítačů náprav Neoprénová ochr. hadice 4,8 m</t>
  </si>
  <si>
    <t>-800921115</t>
  </si>
  <si>
    <t>228</t>
  </si>
  <si>
    <t>7592010152</t>
  </si>
  <si>
    <t>Kolové senzory a snímače počítačů náprav Montážní sada neoprénové ochr.hadice</t>
  </si>
  <si>
    <t>-114384973</t>
  </si>
  <si>
    <t>229</t>
  </si>
  <si>
    <t>7592010168</t>
  </si>
  <si>
    <t>Kolové senzory a snímače počítačů náprav Upevňovací souprava SK150</t>
  </si>
  <si>
    <t>-41144734</t>
  </si>
  <si>
    <t>230</t>
  </si>
  <si>
    <t>7592010172</t>
  </si>
  <si>
    <t>Kolové senzory a snímače počítačů náprav Připevňovací čep BBK pro upevňovací soupravu SK140</t>
  </si>
  <si>
    <t>-1792200137</t>
  </si>
  <si>
    <t>231</t>
  </si>
  <si>
    <t>7592010202</t>
  </si>
  <si>
    <t>Kolové senzory a snímače počítačů náprav Kabelový závěr KSL-FP pro RSR (s EPO)</t>
  </si>
  <si>
    <t>-2133101689</t>
  </si>
  <si>
    <t>232</t>
  </si>
  <si>
    <t>7592010260</t>
  </si>
  <si>
    <t>Kolové senzory a snímače počítačů náprav Zkušební přípravek RSR SB</t>
  </si>
  <si>
    <t>1872823511</t>
  </si>
  <si>
    <t>233</t>
  </si>
  <si>
    <t>7594300018</t>
  </si>
  <si>
    <t>Počítače náprav Vnitřní prvky PN AZF Přepěťová ochrana vyhodnocovací jednotky BSI002 (BSI003, BSI004)</t>
  </si>
  <si>
    <t>-2069852911</t>
  </si>
  <si>
    <t>234</t>
  </si>
  <si>
    <t>7594300078</t>
  </si>
  <si>
    <t>Počítače náprav Vnitřní prvky PN ACS 2000 Čítačová jednotka ACB119 GS04</t>
  </si>
  <si>
    <t>1839105233</t>
  </si>
  <si>
    <t>235</t>
  </si>
  <si>
    <t>7594300084</t>
  </si>
  <si>
    <t>Počítače náprav Vnitřní prvky PN ACS 2000 Vyhodnocovací jednotka IMC003 GS01</t>
  </si>
  <si>
    <t>-1321727384</t>
  </si>
  <si>
    <t>236</t>
  </si>
  <si>
    <t>7594300136</t>
  </si>
  <si>
    <t>Počítače náprav Vnitřní prvky PN ACS 2000 Sběrnicová jednotka ABP002-2 21TE GS02</t>
  </si>
  <si>
    <t>-1260249825</t>
  </si>
  <si>
    <t>237</t>
  </si>
  <si>
    <t>7594300108</t>
  </si>
  <si>
    <t>Počítače náprav Vnitřní prvky PN ACS 2000 Jednotka jištění SIC006 GS01</t>
  </si>
  <si>
    <t>1855441525</t>
  </si>
  <si>
    <t>238</t>
  </si>
  <si>
    <t>7594305070</t>
  </si>
  <si>
    <t>Montáž součástí počítače náprav skříně pro bloky šíře 84TE BGT 01</t>
  </si>
  <si>
    <t>406575830</t>
  </si>
  <si>
    <t>239</t>
  </si>
  <si>
    <t>7594305010</t>
  </si>
  <si>
    <t>Montáž součástí počítače náprav vyhodnocovací části</t>
  </si>
  <si>
    <t>247694394</t>
  </si>
  <si>
    <t>240</t>
  </si>
  <si>
    <t>7594305015</t>
  </si>
  <si>
    <t>Montáž součástí počítače náprav neoprénové ochranné hadice se soupravou pro upevnění k pražci</t>
  </si>
  <si>
    <t>1409995910</t>
  </si>
  <si>
    <t>241</t>
  </si>
  <si>
    <t>7594305020</t>
  </si>
  <si>
    <t>Montáž součástí počítače náprav bleskojistkové svorkovnice</t>
  </si>
  <si>
    <t>-658469700</t>
  </si>
  <si>
    <t>242</t>
  </si>
  <si>
    <t>7594305025</t>
  </si>
  <si>
    <t>Montáž součástí počítače náprav přepěťové ochrany napájení</t>
  </si>
  <si>
    <t>-1826963782</t>
  </si>
  <si>
    <t>243</t>
  </si>
  <si>
    <t>7594305035</t>
  </si>
  <si>
    <t>Montáž součástí počítače náprav kabelového závěru KSL-FP pro RSR</t>
  </si>
  <si>
    <t>1890545370</t>
  </si>
  <si>
    <t>244</t>
  </si>
  <si>
    <t>7594305040</t>
  </si>
  <si>
    <t>Montáž součástí počítače náprav upevňovací kolejnicové čelisti SK 140</t>
  </si>
  <si>
    <t>-873463179</t>
  </si>
  <si>
    <t>245</t>
  </si>
  <si>
    <t>7594305055</t>
  </si>
  <si>
    <t>Montáž součástí počítače náprav bloku pro počítače náprav</t>
  </si>
  <si>
    <t>472044443</t>
  </si>
  <si>
    <t>DEM</t>
  </si>
  <si>
    <t>Demontáže</t>
  </si>
  <si>
    <t>246</t>
  </si>
  <si>
    <t>7592817010</t>
  </si>
  <si>
    <t>Demontáž výstražníku</t>
  </si>
  <si>
    <t>-999611847</t>
  </si>
  <si>
    <t>247</t>
  </si>
  <si>
    <t>7496672015</t>
  </si>
  <si>
    <t>Demontáž rozvaděčů vlastní spotřeby stejnosměrného s bateriemi</t>
  </si>
  <si>
    <t>181219103</t>
  </si>
  <si>
    <t>248</t>
  </si>
  <si>
    <t>7590127025</t>
  </si>
  <si>
    <t>Demontáž skříně ŠM, PSK, SKP, SPP, KS - včetně odpojení zařízení od kabelových rozvodů</t>
  </si>
  <si>
    <t>-9503095</t>
  </si>
  <si>
    <t>249</t>
  </si>
  <si>
    <t>7592907052</t>
  </si>
  <si>
    <t>Demontáž bloku baterie olověné 24 V a 48 V kapacity přes 50 Ah</t>
  </si>
  <si>
    <t>-1482559419</t>
  </si>
  <si>
    <t>REV</t>
  </si>
  <si>
    <t>Revize a zkoušky</t>
  </si>
  <si>
    <t>250</t>
  </si>
  <si>
    <t>7592505030</t>
  </si>
  <si>
    <t>Montáž vybavení diagnostického zařízení PZS</t>
  </si>
  <si>
    <t>-1392051469</t>
  </si>
  <si>
    <t>251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</si>
  <si>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</si>
  <si>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</si>
  <si>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1510064966</t>
  </si>
  <si>
    <t>252</t>
  </si>
  <si>
    <t>7598095350</t>
  </si>
  <si>
    <t>Aktivace BDA bez vzdáleného přístupu - aktivace a konfigurace systému podle příslušné dokumentace</t>
  </si>
  <si>
    <t>1979664801</t>
  </si>
  <si>
    <t>253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</si>
  <si>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</si>
  <si>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</si>
  <si>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-395208001</t>
  </si>
  <si>
    <t>254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</si>
  <si>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</si>
  <si>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</si>
  <si>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964880990</t>
  </si>
  <si>
    <t>255</t>
  </si>
  <si>
    <t>7598095560</t>
  </si>
  <si>
    <t>Vyhotovení protokolu UTZ pro PZZ se závorou jedna kolej - vykonání prohlídky a zkoušky včetně vyhotovení protokolu podle vyhl. 100/1995 Sb.</t>
  </si>
  <si>
    <t>-457546586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</si>
  <si>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</si>
  <si>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</si>
  <si>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-527360174</t>
  </si>
  <si>
    <t>257</t>
  </si>
  <si>
    <t>7598095635</t>
  </si>
  <si>
    <t>Vyhotovení revizní správy PZZ - vykonání prohlídky a zkoušky pro napájení elektrického zařízení včetně vyhotovení revizní zprávy podle vyhl. 100/1995 Sb. a norem ČSN</t>
  </si>
  <si>
    <t>-1131717226</t>
  </si>
  <si>
    <t>258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</si>
  <si>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</si>
  <si>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</si>
  <si>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-666889055</t>
  </si>
  <si>
    <t>OST</t>
  </si>
  <si>
    <t>Ostatní</t>
  </si>
  <si>
    <t>01N - Technologická část - dodávaný materiál SSZT Pz - NEOCEŇOVAT !!!</t>
  </si>
  <si>
    <t>7592810030</t>
  </si>
  <si>
    <t>Výstražník V3  (CV708289004)</t>
  </si>
  <si>
    <t>727375413</t>
  </si>
  <si>
    <t>7590720435</t>
  </si>
  <si>
    <t>Základ svět.náv. TIIIZ 53x73x170cm (HM0592110140000)</t>
  </si>
  <si>
    <t>693217164</t>
  </si>
  <si>
    <t>7590720425</t>
  </si>
  <si>
    <t>Základ svět.náv. T I Z 51x71x135cm (HM0592110090000)</t>
  </si>
  <si>
    <t>1594199735</t>
  </si>
  <si>
    <t>7592830010</t>
  </si>
  <si>
    <t>Stojan závory s pohonem- P1V (CV708409001)</t>
  </si>
  <si>
    <t>557220183</t>
  </si>
  <si>
    <t>7592820030</t>
  </si>
  <si>
    <t>Stožár výstražníku SVV  (CV708275022)</t>
  </si>
  <si>
    <t>1391581458</t>
  </si>
  <si>
    <t>7590720515</t>
  </si>
  <si>
    <t>Žárovka SIG 1820 12V 20/20W, dvouvláknová (HM0347260050001)</t>
  </si>
  <si>
    <t>687990938</t>
  </si>
  <si>
    <t>7592830160</t>
  </si>
  <si>
    <t>Břevno závory s unašečem 4,25m (CV708405006)</t>
  </si>
  <si>
    <t>1751001912</t>
  </si>
  <si>
    <t>7592830150</t>
  </si>
  <si>
    <t>Břevno závory s unašečem 5m (CV708405005)</t>
  </si>
  <si>
    <t>938747246</t>
  </si>
  <si>
    <t>7592830200</t>
  </si>
  <si>
    <t>Křídla s protizávaž.velkým  (CV708405007)</t>
  </si>
  <si>
    <t>697738899</t>
  </si>
  <si>
    <t>02 - Stavební část</t>
  </si>
  <si>
    <t xml:space="preserve">    9 - Ostatní konstrukce a práce, bourání</t>
  </si>
  <si>
    <t>HZS -  Hodinové zúčtovací sazby</t>
  </si>
  <si>
    <t>Ostatní konstrukce a práce, bourání</t>
  </si>
  <si>
    <t>911381136</t>
  </si>
  <si>
    <t>Silniční svodidlo betonové jednostranné koncové délky 4 m, výšky 0,8 m</t>
  </si>
  <si>
    <t>CS ÚRS 2020 01</t>
  </si>
  <si>
    <t>-1698744673</t>
  </si>
  <si>
    <t xml:space="preserve">Poznámka k souboru cen:_x000D_
1. Ceny obsahují náklady na:_x000D_
a) osazení svodidla na konstrukci vozovky nebo chodníku,_x000D_
b) směrové a výškové vyrovnání dílců svodidel,_x000D_
c) sepnutí spojovacími tyčemi včetně spojky,_x000D_
d) dodávku dílců a spojek,_x000D_
e) náklady na manipulaci jeřábem_x000D_
2. V cenách nejsou započteny náklady, které se oceňují cenami katalogu 821-1 Mosty:_x000D_
a) na podkladní vyrovnávací vrstvu z plastbetonu nebo modifikovaného betonu,_x000D_
b) na broušení nerovností plochy konstrukce pro uložení betonového dílce (svodidla),_x000D_
c) na osazení snímatelného svodidlového madla._x000D_
</t>
  </si>
  <si>
    <t>915111111</t>
  </si>
  <si>
    <t>Vodorovné dopravní značení stříkané barvou dělící čára šířky 125 mm souvislá bílá základní</t>
  </si>
  <si>
    <t>-1941861370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</si>
  <si>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</si>
  <si>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</si>
  <si>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</si>
  <si>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</si>
  <si>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</si>
  <si>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-1960836332</t>
  </si>
  <si>
    <t>HZS3222</t>
  </si>
  <si>
    <t>Hodinové zúčtovací sazby montáží technologických zařízení na stavebních objektech montér slaboproudých zařízení odborný</t>
  </si>
  <si>
    <t>-1845326127</t>
  </si>
  <si>
    <t>HZS3231</t>
  </si>
  <si>
    <t>Hodinové zúčtovací sazby montáží technologických zařízení na stavebních objektech montér měřících a regulačních zařízení</t>
  </si>
  <si>
    <t>-1787546887</t>
  </si>
  <si>
    <t>HZS4232</t>
  </si>
  <si>
    <t>Hodinové zúčtovací sazby ostatních profesí revizní a kontrolní činnost technik odborný</t>
  </si>
  <si>
    <t>1751133525</t>
  </si>
  <si>
    <t>40445601</t>
  </si>
  <si>
    <t>výstražné dopravní značky A1-A30, A33 900mm</t>
  </si>
  <si>
    <t>15275552</t>
  </si>
  <si>
    <t>03 - VRN</t>
  </si>
  <si>
    <t>VRN -  Vedlejší rozpočtové náklady</t>
  </si>
  <si>
    <t xml:space="preserve">    VRN1 -  Průzkumné, geodetické a projektové práce</t>
  </si>
  <si>
    <t xml:space="preserve">    VRN7 - Provozní vlivy</t>
  </si>
  <si>
    <t xml:space="preserve"> Vedlejší rozpočtové náklady</t>
  </si>
  <si>
    <t>022101001</t>
  </si>
  <si>
    <t>Geodetické práce Geodetické práce před opravou</t>
  </si>
  <si>
    <t>%</t>
  </si>
  <si>
    <t>1024</t>
  </si>
  <si>
    <t>1006049124</t>
  </si>
  <si>
    <t>022101011</t>
  </si>
  <si>
    <t>Geodetické práce Geodetické práce v průběhu opravy</t>
  </si>
  <si>
    <t>-210226072</t>
  </si>
  <si>
    <t>022101021</t>
  </si>
  <si>
    <t>Geodetické práce Geodetické práce po ukončení opravy</t>
  </si>
  <si>
    <t>-444754122</t>
  </si>
  <si>
    <t>023101031</t>
  </si>
  <si>
    <t>Projektové práce Projektové práce v rozsahu ZRN (vyjma dále jmenované práce) přes 5 do 20 mil. Kč</t>
  </si>
  <si>
    <t>-1672244303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</si>
  <si>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</si>
  <si>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</si>
  <si>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</si>
  <si>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457994670</t>
  </si>
  <si>
    <t>032105001</t>
  </si>
  <si>
    <t>Územní vlivy mimostaveništní doprava</t>
  </si>
  <si>
    <t>Kč</t>
  </si>
  <si>
    <t>195117860</t>
  </si>
  <si>
    <t>Poznámka k položce:_x000D_
ocení se položkami přílohy č. 3 Metodiky</t>
  </si>
  <si>
    <t>VRN1</t>
  </si>
  <si>
    <t xml:space="preserve"> Průzkumné, geodetické a projektové práce</t>
  </si>
  <si>
    <t>013254000</t>
  </si>
  <si>
    <t>Dokumentace skutečného provedení stavby</t>
  </si>
  <si>
    <t>-901379738</t>
  </si>
  <si>
    <t>VRN7</t>
  </si>
  <si>
    <t>Provozní vlivy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</si>
  <si>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</si>
  <si>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</si>
  <si>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-1055441361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</si>
  <si>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</si>
  <si>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</si>
  <si>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-229142850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</si>
  <si>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</si>
  <si>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</si>
  <si>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-1390927300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</si>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</sst>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41"/>
      <c r="AS2" s="341"/>
      <c r="AT2" s="341"/>
      <c r="AU2" s="341"/>
      <c r="AV2" s="341"/>
      <c r="AW2" s="341"/>
      <c r="AX2" s="341"/>
      <c r="AY2" s="341"/>
      <c r="AZ2" s="341"/>
      <c r="BA2" s="341"/>
      <c r="BB2" s="341"/>
      <c r="BC2" s="341"/>
      <c r="BD2" s="341"/>
      <c r="BE2" s="34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5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0"/>
      <c r="AQ5" s="20"/>
      <c r="AR5" s="18"/>
      <c r="BE5" s="32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7" t="s">
        <v>17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0"/>
      <c r="AQ6" s="20"/>
      <c r="AR6" s="18"/>
      <c r="BE6" s="32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23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2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23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2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2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23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23"/>
      <c r="BS13" s="15" t="s">
        <v>6</v>
      </c>
    </row>
    <row r="14" spans="1:74" ht="12.75">
      <c r="B14" s="19"/>
      <c r="C14" s="20"/>
      <c r="D14" s="20"/>
      <c r="E14" s="328" t="s">
        <v>30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2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23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2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23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23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2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23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23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23"/>
    </row>
    <row r="23" spans="1:71" s="1" customFormat="1" ht="47.25" customHeight="1">
      <c r="B23" s="19"/>
      <c r="C23" s="20"/>
      <c r="D23" s="20"/>
      <c r="E23" s="330" t="s">
        <v>37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20"/>
      <c r="AP23" s="20"/>
      <c r="AQ23" s="20"/>
      <c r="AR23" s="18"/>
      <c r="BE23" s="32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2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23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31">
        <f>ROUND(AG54,2)</f>
        <v>0</v>
      </c>
      <c r="AL26" s="332"/>
      <c r="AM26" s="332"/>
      <c r="AN26" s="332"/>
      <c r="AO26" s="332"/>
      <c r="AP26" s="34"/>
      <c r="AQ26" s="34"/>
      <c r="AR26" s="37"/>
      <c r="BE26" s="32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3" t="s">
        <v>39</v>
      </c>
      <c r="M28" s="333"/>
      <c r="N28" s="333"/>
      <c r="O28" s="333"/>
      <c r="P28" s="333"/>
      <c r="Q28" s="34"/>
      <c r="R28" s="34"/>
      <c r="S28" s="34"/>
      <c r="T28" s="34"/>
      <c r="U28" s="34"/>
      <c r="V28" s="34"/>
      <c r="W28" s="333" t="s">
        <v>40</v>
      </c>
      <c r="X28" s="333"/>
      <c r="Y28" s="333"/>
      <c r="Z28" s="333"/>
      <c r="AA28" s="333"/>
      <c r="AB28" s="333"/>
      <c r="AC28" s="333"/>
      <c r="AD28" s="333"/>
      <c r="AE28" s="333"/>
      <c r="AF28" s="34"/>
      <c r="AG28" s="34"/>
      <c r="AH28" s="34"/>
      <c r="AI28" s="34"/>
      <c r="AJ28" s="34"/>
      <c r="AK28" s="333" t="s">
        <v>41</v>
      </c>
      <c r="AL28" s="333"/>
      <c r="AM28" s="333"/>
      <c r="AN28" s="333"/>
      <c r="AO28" s="333"/>
      <c r="AP28" s="34"/>
      <c r="AQ28" s="34"/>
      <c r="AR28" s="37"/>
      <c r="BE28" s="323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36">
        <v>0.21</v>
      </c>
      <c r="M29" s="335"/>
      <c r="N29" s="335"/>
      <c r="O29" s="335"/>
      <c r="P29" s="335"/>
      <c r="Q29" s="39"/>
      <c r="R29" s="39"/>
      <c r="S29" s="39"/>
      <c r="T29" s="39"/>
      <c r="U29" s="39"/>
      <c r="V29" s="39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39"/>
      <c r="AG29" s="39"/>
      <c r="AH29" s="39"/>
      <c r="AI29" s="39"/>
      <c r="AJ29" s="39"/>
      <c r="AK29" s="334">
        <f>ROUND(AV54, 2)</f>
        <v>0</v>
      </c>
      <c r="AL29" s="335"/>
      <c r="AM29" s="335"/>
      <c r="AN29" s="335"/>
      <c r="AO29" s="335"/>
      <c r="AP29" s="39"/>
      <c r="AQ29" s="39"/>
      <c r="AR29" s="40"/>
      <c r="BE29" s="324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36">
        <v>0.15</v>
      </c>
      <c r="M30" s="335"/>
      <c r="N30" s="335"/>
      <c r="O30" s="335"/>
      <c r="P30" s="335"/>
      <c r="Q30" s="39"/>
      <c r="R30" s="39"/>
      <c r="S30" s="39"/>
      <c r="T30" s="39"/>
      <c r="U30" s="39"/>
      <c r="V30" s="39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39"/>
      <c r="AG30" s="39"/>
      <c r="AH30" s="39"/>
      <c r="AI30" s="39"/>
      <c r="AJ30" s="39"/>
      <c r="AK30" s="334">
        <f>ROUND(AW54, 2)</f>
        <v>0</v>
      </c>
      <c r="AL30" s="335"/>
      <c r="AM30" s="335"/>
      <c r="AN30" s="335"/>
      <c r="AO30" s="335"/>
      <c r="AP30" s="39"/>
      <c r="AQ30" s="39"/>
      <c r="AR30" s="40"/>
      <c r="BE30" s="324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36">
        <v>0.21</v>
      </c>
      <c r="M31" s="335"/>
      <c r="N31" s="335"/>
      <c r="O31" s="335"/>
      <c r="P31" s="335"/>
      <c r="Q31" s="39"/>
      <c r="R31" s="39"/>
      <c r="S31" s="39"/>
      <c r="T31" s="39"/>
      <c r="U31" s="39"/>
      <c r="V31" s="39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39"/>
      <c r="AG31" s="39"/>
      <c r="AH31" s="39"/>
      <c r="AI31" s="39"/>
      <c r="AJ31" s="39"/>
      <c r="AK31" s="334">
        <v>0</v>
      </c>
      <c r="AL31" s="335"/>
      <c r="AM31" s="335"/>
      <c r="AN31" s="335"/>
      <c r="AO31" s="335"/>
      <c r="AP31" s="39"/>
      <c r="AQ31" s="39"/>
      <c r="AR31" s="40"/>
      <c r="BE31" s="324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36">
        <v>0.15</v>
      </c>
      <c r="M32" s="335"/>
      <c r="N32" s="335"/>
      <c r="O32" s="335"/>
      <c r="P32" s="335"/>
      <c r="Q32" s="39"/>
      <c r="R32" s="39"/>
      <c r="S32" s="39"/>
      <c r="T32" s="39"/>
      <c r="U32" s="39"/>
      <c r="V32" s="39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39"/>
      <c r="AG32" s="39"/>
      <c r="AH32" s="39"/>
      <c r="AI32" s="39"/>
      <c r="AJ32" s="39"/>
      <c r="AK32" s="334">
        <v>0</v>
      </c>
      <c r="AL32" s="335"/>
      <c r="AM32" s="335"/>
      <c r="AN32" s="335"/>
      <c r="AO32" s="335"/>
      <c r="AP32" s="39"/>
      <c r="AQ32" s="39"/>
      <c r="AR32" s="40"/>
      <c r="BE32" s="324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36">
        <v>0</v>
      </c>
      <c r="M33" s="335"/>
      <c r="N33" s="335"/>
      <c r="O33" s="335"/>
      <c r="P33" s="335"/>
      <c r="Q33" s="39"/>
      <c r="R33" s="39"/>
      <c r="S33" s="39"/>
      <c r="T33" s="39"/>
      <c r="U33" s="39"/>
      <c r="V33" s="39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39"/>
      <c r="AG33" s="39"/>
      <c r="AH33" s="39"/>
      <c r="AI33" s="39"/>
      <c r="AJ33" s="39"/>
      <c r="AK33" s="334">
        <v>0</v>
      </c>
      <c r="AL33" s="335"/>
      <c r="AM33" s="335"/>
      <c r="AN33" s="335"/>
      <c r="AO33" s="335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40" t="s">
        <v>50</v>
      </c>
      <c r="Y35" s="338"/>
      <c r="Z35" s="338"/>
      <c r="AA35" s="338"/>
      <c r="AB35" s="338"/>
      <c r="AC35" s="43"/>
      <c r="AD35" s="43"/>
      <c r="AE35" s="43"/>
      <c r="AF35" s="43"/>
      <c r="AG35" s="43"/>
      <c r="AH35" s="43"/>
      <c r="AI35" s="43"/>
      <c r="AJ35" s="43"/>
      <c r="AK35" s="337">
        <f>SUM(AK26:AK33)</f>
        <v>0</v>
      </c>
      <c r="AL35" s="338"/>
      <c r="AM35" s="338"/>
      <c r="AN35" s="338"/>
      <c r="AO35" s="339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2020_54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2" t="str">
        <f>K6</f>
        <v>Oprava PZS v km 6,057 na trati Kralupy nad Vltavou - Most</v>
      </c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K45" s="303"/>
      <c r="AL45" s="303"/>
      <c r="AM45" s="303"/>
      <c r="AN45" s="303"/>
      <c r="AO45" s="303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Olovnice - Zvoleněves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04" t="str">
        <f>IF(AN8= "","",AN8)</f>
        <v>13. 4. 2020</v>
      </c>
      <c r="AN47" s="304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Jiří Kejkula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05" t="str">
        <f>IF(E17="","",E17)</f>
        <v xml:space="preserve"> </v>
      </c>
      <c r="AN49" s="306"/>
      <c r="AO49" s="306"/>
      <c r="AP49" s="306"/>
      <c r="AQ49" s="34"/>
      <c r="AR49" s="37"/>
      <c r="AS49" s="307" t="s">
        <v>52</v>
      </c>
      <c r="AT49" s="308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305" t="str">
        <f>IF(E20="","",E20)</f>
        <v xml:space="preserve"> Milan Bělehrad</v>
      </c>
      <c r="AN50" s="306"/>
      <c r="AO50" s="306"/>
      <c r="AP50" s="306"/>
      <c r="AQ50" s="34"/>
      <c r="AR50" s="37"/>
      <c r="AS50" s="309"/>
      <c r="AT50" s="310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1"/>
      <c r="AT51" s="312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13" t="s">
        <v>53</v>
      </c>
      <c r="D52" s="314"/>
      <c r="E52" s="314"/>
      <c r="F52" s="314"/>
      <c r="G52" s="314"/>
      <c r="H52" s="64"/>
      <c r="I52" s="316" t="s">
        <v>54</v>
      </c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5" t="s">
        <v>55</v>
      </c>
      <c r="AH52" s="314"/>
      <c r="AI52" s="314"/>
      <c r="AJ52" s="314"/>
      <c r="AK52" s="314"/>
      <c r="AL52" s="314"/>
      <c r="AM52" s="314"/>
      <c r="AN52" s="316" t="s">
        <v>56</v>
      </c>
      <c r="AO52" s="314"/>
      <c r="AP52" s="314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20">
        <f>ROUND(SUM(AG55:AG58),2)</f>
        <v>0</v>
      </c>
      <c r="AH54" s="320"/>
      <c r="AI54" s="320"/>
      <c r="AJ54" s="320"/>
      <c r="AK54" s="320"/>
      <c r="AL54" s="320"/>
      <c r="AM54" s="320"/>
      <c r="AN54" s="321">
        <f>SUM(AG54,AT54)</f>
        <v>0</v>
      </c>
      <c r="AO54" s="321"/>
      <c r="AP54" s="321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86"/>
      <c r="D55" s="317" t="s">
        <v>77</v>
      </c>
      <c r="E55" s="317"/>
      <c r="F55" s="317"/>
      <c r="G55" s="317"/>
      <c r="H55" s="317"/>
      <c r="I55" s="87"/>
      <c r="J55" s="317" t="s">
        <v>78</v>
      </c>
      <c r="K55" s="317"/>
      <c r="L55" s="317"/>
      <c r="M55" s="317"/>
      <c r="N55" s="317"/>
      <c r="O55" s="317"/>
      <c r="P55" s="317"/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  <c r="AD55" s="317"/>
      <c r="AE55" s="317"/>
      <c r="AF55" s="317"/>
      <c r="AG55" s="318">
        <f>'01 - Technologická část'!J30</f>
        <v>0</v>
      </c>
      <c r="AH55" s="319"/>
      <c r="AI55" s="319"/>
      <c r="AJ55" s="319"/>
      <c r="AK55" s="319"/>
      <c r="AL55" s="319"/>
      <c r="AM55" s="319"/>
      <c r="AN55" s="318">
        <f>SUM(AG55,AT55)</f>
        <v>0</v>
      </c>
      <c r="AO55" s="319"/>
      <c r="AP55" s="319"/>
      <c r="AQ55" s="88" t="s">
        <v>79</v>
      </c>
      <c r="AR55" s="89"/>
      <c r="AS55" s="90">
        <v>0</v>
      </c>
      <c r="AT55" s="91">
        <f>ROUND(SUM(AV55:AW55),2)</f>
        <v>0</v>
      </c>
      <c r="AU55" s="92">
        <f>'01 - Technologická část'!P91</f>
        <v>0</v>
      </c>
      <c r="AV55" s="91">
        <f>'01 - Technologická část'!J33</f>
        <v>0</v>
      </c>
      <c r="AW55" s="91">
        <f>'01 - Technologická část'!J34</f>
        <v>0</v>
      </c>
      <c r="AX55" s="91">
        <f>'01 - Technologická část'!J35</f>
        <v>0</v>
      </c>
      <c r="AY55" s="91">
        <f>'01 - Technologická část'!J36</f>
        <v>0</v>
      </c>
      <c r="AZ55" s="91">
        <f>'01 - Technologická část'!F33</f>
        <v>0</v>
      </c>
      <c r="BA55" s="91">
        <f>'01 - Technologická část'!F34</f>
        <v>0</v>
      </c>
      <c r="BB55" s="91">
        <f>'01 - Technologická část'!F35</f>
        <v>0</v>
      </c>
      <c r="BC55" s="91">
        <f>'01 - Technologická část'!F36</f>
        <v>0</v>
      </c>
      <c r="BD55" s="93">
        <f>'01 - Technologická část'!F37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24.75" customHeight="1">
      <c r="A56" s="84" t="s">
        <v>76</v>
      </c>
      <c r="B56" s="85"/>
      <c r="C56" s="86"/>
      <c r="D56" s="317" t="s">
        <v>83</v>
      </c>
      <c r="E56" s="317"/>
      <c r="F56" s="317"/>
      <c r="G56" s="317"/>
      <c r="H56" s="317"/>
      <c r="I56" s="87"/>
      <c r="J56" s="317" t="s">
        <v>84</v>
      </c>
      <c r="K56" s="317"/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18">
        <f>'01N - Technologická část ...'!J30</f>
        <v>0</v>
      </c>
      <c r="AH56" s="319"/>
      <c r="AI56" s="319"/>
      <c r="AJ56" s="319"/>
      <c r="AK56" s="319"/>
      <c r="AL56" s="319"/>
      <c r="AM56" s="319"/>
      <c r="AN56" s="318">
        <f>SUM(AG56,AT56)</f>
        <v>0</v>
      </c>
      <c r="AO56" s="319"/>
      <c r="AP56" s="319"/>
      <c r="AQ56" s="88" t="s">
        <v>79</v>
      </c>
      <c r="AR56" s="89"/>
      <c r="AS56" s="90">
        <v>0</v>
      </c>
      <c r="AT56" s="91">
        <f>ROUND(SUM(AV56:AW56),2)</f>
        <v>0</v>
      </c>
      <c r="AU56" s="92">
        <f>'01N - Technologická část ...'!P80</f>
        <v>0</v>
      </c>
      <c r="AV56" s="91">
        <f>'01N - Technologická část ...'!J33</f>
        <v>0</v>
      </c>
      <c r="AW56" s="91">
        <f>'01N - Technologická část ...'!J34</f>
        <v>0</v>
      </c>
      <c r="AX56" s="91">
        <f>'01N - Technologická část ...'!J35</f>
        <v>0</v>
      </c>
      <c r="AY56" s="91">
        <f>'01N - Technologická část ...'!J36</f>
        <v>0</v>
      </c>
      <c r="AZ56" s="91">
        <f>'01N - Technologická část ...'!F33</f>
        <v>0</v>
      </c>
      <c r="BA56" s="91">
        <f>'01N - Technologická část ...'!F34</f>
        <v>0</v>
      </c>
      <c r="BB56" s="91">
        <f>'01N - Technologická část ...'!F35</f>
        <v>0</v>
      </c>
      <c r="BC56" s="91">
        <f>'01N - Technologická část ...'!F36</f>
        <v>0</v>
      </c>
      <c r="BD56" s="93">
        <f>'01N - Technologická část ...'!F37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19</v>
      </c>
      <c r="CM56" s="94" t="s">
        <v>82</v>
      </c>
    </row>
    <row r="57" spans="1:91" s="7" customFormat="1" ht="16.5" customHeight="1">
      <c r="A57" s="84" t="s">
        <v>76</v>
      </c>
      <c r="B57" s="85"/>
      <c r="C57" s="86"/>
      <c r="D57" s="317" t="s">
        <v>86</v>
      </c>
      <c r="E57" s="317"/>
      <c r="F57" s="317"/>
      <c r="G57" s="317"/>
      <c r="H57" s="317"/>
      <c r="I57" s="87"/>
      <c r="J57" s="317" t="s">
        <v>87</v>
      </c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318">
        <f>'02 - Stavební část'!J30</f>
        <v>0</v>
      </c>
      <c r="AH57" s="319"/>
      <c r="AI57" s="319"/>
      <c r="AJ57" s="319"/>
      <c r="AK57" s="319"/>
      <c r="AL57" s="319"/>
      <c r="AM57" s="319"/>
      <c r="AN57" s="318">
        <f>SUM(AG57,AT57)</f>
        <v>0</v>
      </c>
      <c r="AO57" s="319"/>
      <c r="AP57" s="319"/>
      <c r="AQ57" s="88" t="s">
        <v>88</v>
      </c>
      <c r="AR57" s="89"/>
      <c r="AS57" s="90">
        <v>0</v>
      </c>
      <c r="AT57" s="91">
        <f>ROUND(SUM(AV57:AW57),2)</f>
        <v>0</v>
      </c>
      <c r="AU57" s="92">
        <f>'02 - Stavební část'!P82</f>
        <v>0</v>
      </c>
      <c r="AV57" s="91">
        <f>'02 - Stavební část'!J33</f>
        <v>0</v>
      </c>
      <c r="AW57" s="91">
        <f>'02 - Stavební část'!J34</f>
        <v>0</v>
      </c>
      <c r="AX57" s="91">
        <f>'02 - Stavební část'!J35</f>
        <v>0</v>
      </c>
      <c r="AY57" s="91">
        <f>'02 - Stavební část'!J36</f>
        <v>0</v>
      </c>
      <c r="AZ57" s="91">
        <f>'02 - Stavební část'!F33</f>
        <v>0</v>
      </c>
      <c r="BA57" s="91">
        <f>'02 - Stavební část'!F34</f>
        <v>0</v>
      </c>
      <c r="BB57" s="91">
        <f>'02 - Stavební část'!F35</f>
        <v>0</v>
      </c>
      <c r="BC57" s="91">
        <f>'02 - Stavební část'!F36</f>
        <v>0</v>
      </c>
      <c r="BD57" s="93">
        <f>'02 - Stavební část'!F37</f>
        <v>0</v>
      </c>
      <c r="BT57" s="94" t="s">
        <v>80</v>
      </c>
      <c r="BV57" s="94" t="s">
        <v>74</v>
      </c>
      <c r="BW57" s="94" t="s">
        <v>89</v>
      </c>
      <c r="BX57" s="94" t="s">
        <v>5</v>
      </c>
      <c r="CL57" s="94" t="s">
        <v>19</v>
      </c>
      <c r="CM57" s="94" t="s">
        <v>82</v>
      </c>
    </row>
    <row r="58" spans="1:91" s="7" customFormat="1" ht="16.5" customHeight="1">
      <c r="A58" s="84" t="s">
        <v>76</v>
      </c>
      <c r="B58" s="85"/>
      <c r="C58" s="86"/>
      <c r="D58" s="317" t="s">
        <v>90</v>
      </c>
      <c r="E58" s="317"/>
      <c r="F58" s="317"/>
      <c r="G58" s="317"/>
      <c r="H58" s="317"/>
      <c r="I58" s="87"/>
      <c r="J58" s="317" t="s">
        <v>91</v>
      </c>
      <c r="K58" s="317"/>
      <c r="L58" s="317"/>
      <c r="M58" s="317"/>
      <c r="N58" s="317"/>
      <c r="O58" s="317"/>
      <c r="P58" s="317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  <c r="AD58" s="317"/>
      <c r="AE58" s="317"/>
      <c r="AF58" s="317"/>
      <c r="AG58" s="318">
        <f>'03 - VRN'!J30</f>
        <v>0</v>
      </c>
      <c r="AH58" s="319"/>
      <c r="AI58" s="319"/>
      <c r="AJ58" s="319"/>
      <c r="AK58" s="319"/>
      <c r="AL58" s="319"/>
      <c r="AM58" s="319"/>
      <c r="AN58" s="318">
        <f>SUM(AG58,AT58)</f>
        <v>0</v>
      </c>
      <c r="AO58" s="319"/>
      <c r="AP58" s="319"/>
      <c r="AQ58" s="88" t="s">
        <v>92</v>
      </c>
      <c r="AR58" s="89"/>
      <c r="AS58" s="95">
        <v>0</v>
      </c>
      <c r="AT58" s="96">
        <f>ROUND(SUM(AV58:AW58),2)</f>
        <v>0</v>
      </c>
      <c r="AU58" s="97">
        <f>'03 - VRN'!P82</f>
        <v>0</v>
      </c>
      <c r="AV58" s="96">
        <f>'03 - VRN'!J33</f>
        <v>0</v>
      </c>
      <c r="AW58" s="96">
        <f>'03 - VRN'!J34</f>
        <v>0</v>
      </c>
      <c r="AX58" s="96">
        <f>'03 - VRN'!J35</f>
        <v>0</v>
      </c>
      <c r="AY58" s="96">
        <f>'03 - VRN'!J36</f>
        <v>0</v>
      </c>
      <c r="AZ58" s="96">
        <f>'03 - VRN'!F33</f>
        <v>0</v>
      </c>
      <c r="BA58" s="96">
        <f>'03 - VRN'!F34</f>
        <v>0</v>
      </c>
      <c r="BB58" s="96">
        <f>'03 - VRN'!F35</f>
        <v>0</v>
      </c>
      <c r="BC58" s="96">
        <f>'03 - VRN'!F36</f>
        <v>0</v>
      </c>
      <c r="BD58" s="98">
        <f>'03 - VRN'!F37</f>
        <v>0</v>
      </c>
      <c r="BT58" s="94" t="s">
        <v>80</v>
      </c>
      <c r="BV58" s="94" t="s">
        <v>74</v>
      </c>
      <c r="BW58" s="94" t="s">
        <v>93</v>
      </c>
      <c r="BX58" s="94" t="s">
        <v>5</v>
      </c>
      <c r="CL58" s="94" t="s">
        <v>19</v>
      </c>
      <c r="CM58" s="94" t="s">
        <v>82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zOlSAJ48ygaGMLRoLTM2twWFgjc37742ykYxmFOn52wS4I8eAjRMJOpqd97vV4AS+STk5pHIKdKzdo8a/M4/3g==" saltValue="zN1XVTJiWRT7ugLoOvWynKO3muO4mKmW3he3D2FdAoIEdL3au18f86XqSx9xifzylcjXV/Z+F7uCLpWPyI7nI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Technologická část'!C2" display="/"/>
    <hyperlink ref="A56" location="'01N - Technologická část ...'!C2" display="/"/>
    <hyperlink ref="A57" location="'02 - Stavební část'!C2" display="/"/>
    <hyperlink ref="A58" location="'0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5" t="s">
        <v>81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94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2" t="str">
        <f>'Rekapitulace stavby'!K6</f>
        <v>Oprava PZS v km 6,057 na trati Kralupy nad Vltavou - Most</v>
      </c>
      <c r="F7" s="343"/>
      <c r="G7" s="343"/>
      <c r="H7" s="343"/>
      <c r="I7" s="99"/>
      <c r="L7" s="18"/>
    </row>
    <row r="8" spans="1:46" s="2" customFormat="1" ht="12" customHeight="1">
      <c r="A8" s="32"/>
      <c r="B8" s="37"/>
      <c r="C8" s="32"/>
      <c r="D8" s="105" t="s">
        <v>95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4" t="s">
        <v>96</v>
      </c>
      <c r="F9" s="345"/>
      <c r="G9" s="345"/>
      <c r="H9" s="345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 t="str">
        <f>'Rekapitulace stavby'!AN8</f>
        <v>13. 4. 2020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6" t="str">
        <f>'Rekapitulace stavby'!E14</f>
        <v>Vyplň údaj</v>
      </c>
      <c r="F18" s="347"/>
      <c r="G18" s="347"/>
      <c r="H18" s="347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26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35</v>
      </c>
      <c r="F24" s="32"/>
      <c r="G24" s="32"/>
      <c r="H24" s="32"/>
      <c r="I24" s="109" t="s">
        <v>28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8" t="s">
        <v>19</v>
      </c>
      <c r="F27" s="348"/>
      <c r="G27" s="348"/>
      <c r="H27" s="348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ROUND(J91,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ROUND((SUM(BE91:BE376)),  2)</f>
        <v>0</v>
      </c>
      <c r="G33" s="32"/>
      <c r="H33" s="32"/>
      <c r="I33" s="123">
        <v>0.21</v>
      </c>
      <c r="J33" s="122">
        <f>ROUND(((SUM(BE91:BE376))*I33),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ROUND((SUM(BF91:BF376)),  2)</f>
        <v>0</v>
      </c>
      <c r="G34" s="32"/>
      <c r="H34" s="32"/>
      <c r="I34" s="123">
        <v>0.15</v>
      </c>
      <c r="J34" s="122">
        <f>ROUND(((SUM(BF91:BF376))*I34),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ROUND((SUM(BG91:BG376)),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ROUND((SUM(BH91:BH376)),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ROUND((SUM(BI91:BI376)),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97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9" t="str">
        <f>E7</f>
        <v>Oprava PZS v km 6,057 na trati Kralupy nad Vltavou - Most</v>
      </c>
      <c r="F48" s="350"/>
      <c r="G48" s="350"/>
      <c r="H48" s="350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95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2" t="str">
        <f>E9</f>
        <v>01 - Technologická část</v>
      </c>
      <c r="F50" s="351"/>
      <c r="G50" s="351"/>
      <c r="H50" s="351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Olovnice - Zvoleněves</v>
      </c>
      <c r="G52" s="34"/>
      <c r="H52" s="34"/>
      <c r="I52" s="109" t="s">
        <v>23</v>
      </c>
      <c r="J52" s="57" t="str">
        <f>IF(J12="","",J12)</f>
        <v>13. 4. 2020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Jiří Kejkula</v>
      </c>
      <c r="G54" s="34"/>
      <c r="H54" s="34"/>
      <c r="I54" s="109" t="s">
        <v>31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Milan 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98</v>
      </c>
      <c r="D57" s="139"/>
      <c r="E57" s="139"/>
      <c r="F57" s="139"/>
      <c r="G57" s="139"/>
      <c r="H57" s="139"/>
      <c r="I57" s="140"/>
      <c r="J57" s="141" t="s">
        <v>99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J91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100</v>
      </c>
    </row>
    <row r="60" spans="1:47" s="9" customFormat="1" ht="24.95" customHeight="1">
      <c r="B60" s="143"/>
      <c r="C60" s="144"/>
      <c r="D60" s="145" t="s">
        <v>101</v>
      </c>
      <c r="E60" s="146"/>
      <c r="F60" s="146"/>
      <c r="G60" s="146"/>
      <c r="H60" s="146"/>
      <c r="I60" s="147"/>
      <c r="J60" s="148">
        <f>J92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102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9" customFormat="1" ht="24.95" customHeight="1">
      <c r="B62" s="143"/>
      <c r="C62" s="144"/>
      <c r="D62" s="145" t="s">
        <v>103</v>
      </c>
      <c r="E62" s="146"/>
      <c r="F62" s="146"/>
      <c r="G62" s="146"/>
      <c r="H62" s="146"/>
      <c r="I62" s="147"/>
      <c r="J62" s="148">
        <f>J96</f>
        <v>0</v>
      </c>
      <c r="K62" s="144"/>
      <c r="L62" s="149"/>
    </row>
    <row r="63" spans="1:47" s="9" customFormat="1" ht="24.95" customHeight="1">
      <c r="B63" s="143"/>
      <c r="C63" s="144"/>
      <c r="D63" s="145" t="s">
        <v>104</v>
      </c>
      <c r="E63" s="146"/>
      <c r="F63" s="146"/>
      <c r="G63" s="146"/>
      <c r="H63" s="146"/>
      <c r="I63" s="147"/>
      <c r="J63" s="148">
        <f>J108</f>
        <v>0</v>
      </c>
      <c r="K63" s="144"/>
      <c r="L63" s="149"/>
    </row>
    <row r="64" spans="1:47" s="10" customFormat="1" ht="19.899999999999999" customHeight="1">
      <c r="B64" s="150"/>
      <c r="C64" s="151"/>
      <c r="D64" s="152" t="s">
        <v>105</v>
      </c>
      <c r="E64" s="153"/>
      <c r="F64" s="153"/>
      <c r="G64" s="153"/>
      <c r="H64" s="153"/>
      <c r="I64" s="154"/>
      <c r="J64" s="155">
        <f>J135</f>
        <v>0</v>
      </c>
      <c r="K64" s="151"/>
      <c r="L64" s="156"/>
    </row>
    <row r="65" spans="1:31" s="9" customFormat="1" ht="24.95" customHeight="1">
      <c r="B65" s="143"/>
      <c r="C65" s="144"/>
      <c r="D65" s="145" t="s">
        <v>106</v>
      </c>
      <c r="E65" s="146"/>
      <c r="F65" s="146"/>
      <c r="G65" s="146"/>
      <c r="H65" s="146"/>
      <c r="I65" s="147"/>
      <c r="J65" s="148">
        <f>J145</f>
        <v>0</v>
      </c>
      <c r="K65" s="144"/>
      <c r="L65" s="149"/>
    </row>
    <row r="66" spans="1:31" s="9" customFormat="1" ht="24.95" customHeight="1">
      <c r="B66" s="143"/>
      <c r="C66" s="144"/>
      <c r="D66" s="145" t="s">
        <v>107</v>
      </c>
      <c r="E66" s="146"/>
      <c r="F66" s="146"/>
      <c r="G66" s="146"/>
      <c r="H66" s="146"/>
      <c r="I66" s="147"/>
      <c r="J66" s="148">
        <f>J171</f>
        <v>0</v>
      </c>
      <c r="K66" s="144"/>
      <c r="L66" s="149"/>
    </row>
    <row r="67" spans="1:31" s="9" customFormat="1" ht="24.95" customHeight="1">
      <c r="B67" s="143"/>
      <c r="C67" s="144"/>
      <c r="D67" s="145" t="s">
        <v>108</v>
      </c>
      <c r="E67" s="146"/>
      <c r="F67" s="146"/>
      <c r="G67" s="146"/>
      <c r="H67" s="146"/>
      <c r="I67" s="147"/>
      <c r="J67" s="148">
        <f>J332</f>
        <v>0</v>
      </c>
      <c r="K67" s="144"/>
      <c r="L67" s="149"/>
    </row>
    <row r="68" spans="1:31" s="9" customFormat="1" ht="24.95" customHeight="1">
      <c r="B68" s="143"/>
      <c r="C68" s="144"/>
      <c r="D68" s="145" t="s">
        <v>109</v>
      </c>
      <c r="E68" s="146"/>
      <c r="F68" s="146"/>
      <c r="G68" s="146"/>
      <c r="H68" s="146"/>
      <c r="I68" s="147"/>
      <c r="J68" s="148">
        <f>J340</f>
        <v>0</v>
      </c>
      <c r="K68" s="144"/>
      <c r="L68" s="149"/>
    </row>
    <row r="69" spans="1:31" s="9" customFormat="1" ht="24.95" customHeight="1">
      <c r="B69" s="143"/>
      <c r="C69" s="144"/>
      <c r="D69" s="145" t="s">
        <v>110</v>
      </c>
      <c r="E69" s="146"/>
      <c r="F69" s="146"/>
      <c r="G69" s="146"/>
      <c r="H69" s="146"/>
      <c r="I69" s="147"/>
      <c r="J69" s="148">
        <f>J361</f>
        <v>0</v>
      </c>
      <c r="K69" s="144"/>
      <c r="L69" s="149"/>
    </row>
    <row r="70" spans="1:31" s="9" customFormat="1" ht="24.95" customHeight="1">
      <c r="B70" s="143"/>
      <c r="C70" s="144"/>
      <c r="D70" s="145" t="s">
        <v>111</v>
      </c>
      <c r="E70" s="146"/>
      <c r="F70" s="146"/>
      <c r="G70" s="146"/>
      <c r="H70" s="146"/>
      <c r="I70" s="147"/>
      <c r="J70" s="148">
        <f>J366</f>
        <v>0</v>
      </c>
      <c r="K70" s="144"/>
      <c r="L70" s="149"/>
    </row>
    <row r="71" spans="1:31" s="9" customFormat="1" ht="24.95" customHeight="1">
      <c r="B71" s="143"/>
      <c r="C71" s="144"/>
      <c r="D71" s="145" t="s">
        <v>112</v>
      </c>
      <c r="E71" s="146"/>
      <c r="F71" s="146"/>
      <c r="G71" s="146"/>
      <c r="H71" s="146"/>
      <c r="I71" s="147"/>
      <c r="J71" s="148">
        <f>J376</f>
        <v>0</v>
      </c>
      <c r="K71" s="144"/>
      <c r="L71" s="149"/>
    </row>
    <row r="72" spans="1:31" s="2" customFormat="1" ht="21.75" customHeight="1">
      <c r="A72" s="32"/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45"/>
      <c r="C73" s="46"/>
      <c r="D73" s="46"/>
      <c r="E73" s="46"/>
      <c r="F73" s="46"/>
      <c r="G73" s="46"/>
      <c r="H73" s="46"/>
      <c r="I73" s="134"/>
      <c r="J73" s="46"/>
      <c r="K73" s="46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7" spans="1:31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137"/>
      <c r="J77" s="48"/>
      <c r="K77" s="48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4.95" customHeight="1">
      <c r="A78" s="32"/>
      <c r="B78" s="33"/>
      <c r="C78" s="21" t="s">
        <v>113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49" t="str">
        <f>E7</f>
        <v>Oprava PZS v km 6,057 na trati Kralupy nad Vltavou - Most</v>
      </c>
      <c r="F81" s="350"/>
      <c r="G81" s="350"/>
      <c r="H81" s="350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95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02" t="str">
        <f>E9</f>
        <v>01 - Technologická část</v>
      </c>
      <c r="F83" s="351"/>
      <c r="G83" s="351"/>
      <c r="H83" s="351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7" t="s">
        <v>21</v>
      </c>
      <c r="D85" s="34"/>
      <c r="E85" s="34"/>
      <c r="F85" s="25" t="str">
        <f>F12</f>
        <v xml:space="preserve"> Olovnice - Zvoleněves</v>
      </c>
      <c r="G85" s="34"/>
      <c r="H85" s="34"/>
      <c r="I85" s="109" t="s">
        <v>23</v>
      </c>
      <c r="J85" s="57" t="str">
        <f>IF(J12="","",J12)</f>
        <v>13. 4. 2020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25</v>
      </c>
      <c r="D87" s="34"/>
      <c r="E87" s="34"/>
      <c r="F87" s="25" t="str">
        <f>E15</f>
        <v xml:space="preserve"> Jiří Kejkula</v>
      </c>
      <c r="G87" s="34"/>
      <c r="H87" s="34"/>
      <c r="I87" s="109" t="s">
        <v>31</v>
      </c>
      <c r="J87" s="30" t="str">
        <f>E21</f>
        <v xml:space="preserve"> 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29</v>
      </c>
      <c r="D88" s="34"/>
      <c r="E88" s="34"/>
      <c r="F88" s="25" t="str">
        <f>IF(E18="","",E18)</f>
        <v>Vyplň údaj</v>
      </c>
      <c r="G88" s="34"/>
      <c r="H88" s="34"/>
      <c r="I88" s="109" t="s">
        <v>34</v>
      </c>
      <c r="J88" s="30" t="str">
        <f>E24</f>
        <v xml:space="preserve"> Milan Bělehrad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3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57"/>
      <c r="B90" s="158"/>
      <c r="C90" s="159" t="s">
        <v>114</v>
      </c>
      <c r="D90" s="160" t="s">
        <v>57</v>
      </c>
      <c r="E90" s="160" t="s">
        <v>53</v>
      </c>
      <c r="F90" s="160" t="s">
        <v>54</v>
      </c>
      <c r="G90" s="160" t="s">
        <v>115</v>
      </c>
      <c r="H90" s="160" t="s">
        <v>116</v>
      </c>
      <c r="I90" s="161" t="s">
        <v>117</v>
      </c>
      <c r="J90" s="160" t="s">
        <v>99</v>
      </c>
      <c r="K90" s="162" t="s">
        <v>118</v>
      </c>
      <c r="L90" s="163"/>
      <c r="M90" s="66" t="s">
        <v>19</v>
      </c>
      <c r="N90" s="67" t="s">
        <v>42</v>
      </c>
      <c r="O90" s="67" t="s">
        <v>119</v>
      </c>
      <c r="P90" s="67" t="s">
        <v>120</v>
      </c>
      <c r="Q90" s="67" t="s">
        <v>121</v>
      </c>
      <c r="R90" s="67" t="s">
        <v>122</v>
      </c>
      <c r="S90" s="67" t="s">
        <v>123</v>
      </c>
      <c r="T90" s="68" t="s">
        <v>124</v>
      </c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</row>
    <row r="91" spans="1:65" s="2" customFormat="1" ht="22.9" customHeight="1">
      <c r="A91" s="32"/>
      <c r="B91" s="33"/>
      <c r="C91" s="73" t="s">
        <v>125</v>
      </c>
      <c r="D91" s="34"/>
      <c r="E91" s="34"/>
      <c r="F91" s="34"/>
      <c r="G91" s="34"/>
      <c r="H91" s="34"/>
      <c r="I91" s="106"/>
      <c r="J91" s="164">
        <f>BK91</f>
        <v>0</v>
      </c>
      <c r="K91" s="34"/>
      <c r="L91" s="37"/>
      <c r="M91" s="69"/>
      <c r="N91" s="165"/>
      <c r="O91" s="70"/>
      <c r="P91" s="166">
        <f>P92+P96+P108+P145+P171+P332+P340+P361+P366+P376</f>
        <v>0</v>
      </c>
      <c r="Q91" s="70"/>
      <c r="R91" s="166">
        <f>R92+R96+R108+R145+R171+R332+R340+R361+R366+R376</f>
        <v>6.48</v>
      </c>
      <c r="S91" s="70"/>
      <c r="T91" s="167">
        <f>T92+T96+T108+T145+T171+T332+T340+T361+T366+T376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71</v>
      </c>
      <c r="AU91" s="15" t="s">
        <v>100</v>
      </c>
      <c r="BK91" s="168">
        <f>BK92+BK96+BK108+BK145+BK171+BK332+BK340+BK361+BK366+BK376</f>
        <v>0</v>
      </c>
    </row>
    <row r="92" spans="1:65" s="12" customFormat="1" ht="25.9" customHeight="1">
      <c r="B92" s="169"/>
      <c r="C92" s="170"/>
      <c r="D92" s="171" t="s">
        <v>71</v>
      </c>
      <c r="E92" s="172" t="s">
        <v>126</v>
      </c>
      <c r="F92" s="172" t="s">
        <v>127</v>
      </c>
      <c r="G92" s="170"/>
      <c r="H92" s="170"/>
      <c r="I92" s="173"/>
      <c r="J92" s="174">
        <f>BK92</f>
        <v>0</v>
      </c>
      <c r="K92" s="170"/>
      <c r="L92" s="175"/>
      <c r="M92" s="176"/>
      <c r="N92" s="177"/>
      <c r="O92" s="177"/>
      <c r="P92" s="178">
        <f>P93</f>
        <v>0</v>
      </c>
      <c r="Q92" s="177"/>
      <c r="R92" s="178">
        <f>R93</f>
        <v>0</v>
      </c>
      <c r="S92" s="177"/>
      <c r="T92" s="179">
        <f>T93</f>
        <v>0</v>
      </c>
      <c r="AR92" s="180" t="s">
        <v>80</v>
      </c>
      <c r="AT92" s="181" t="s">
        <v>71</v>
      </c>
      <c r="AU92" s="181" t="s">
        <v>72</v>
      </c>
      <c r="AY92" s="180" t="s">
        <v>128</v>
      </c>
      <c r="BK92" s="182">
        <f>BK93</f>
        <v>0</v>
      </c>
    </row>
    <row r="93" spans="1:65" s="12" customFormat="1" ht="22.9" customHeight="1">
      <c r="B93" s="169"/>
      <c r="C93" s="170"/>
      <c r="D93" s="171" t="s">
        <v>71</v>
      </c>
      <c r="E93" s="183" t="s">
        <v>129</v>
      </c>
      <c r="F93" s="183" t="s">
        <v>130</v>
      </c>
      <c r="G93" s="170"/>
      <c r="H93" s="170"/>
      <c r="I93" s="173"/>
      <c r="J93" s="184">
        <f>BK93</f>
        <v>0</v>
      </c>
      <c r="K93" s="170"/>
      <c r="L93" s="175"/>
      <c r="M93" s="176"/>
      <c r="N93" s="177"/>
      <c r="O93" s="177"/>
      <c r="P93" s="178">
        <f>SUM(P94:P95)</f>
        <v>0</v>
      </c>
      <c r="Q93" s="177"/>
      <c r="R93" s="178">
        <f>SUM(R94:R95)</f>
        <v>0</v>
      </c>
      <c r="S93" s="177"/>
      <c r="T93" s="179">
        <f>SUM(T94:T95)</f>
        <v>0</v>
      </c>
      <c r="AR93" s="180" t="s">
        <v>80</v>
      </c>
      <c r="AT93" s="181" t="s">
        <v>71</v>
      </c>
      <c r="AU93" s="181" t="s">
        <v>80</v>
      </c>
      <c r="AY93" s="180" t="s">
        <v>128</v>
      </c>
      <c r="BK93" s="182">
        <f>SUM(BK94:BK95)</f>
        <v>0</v>
      </c>
    </row>
    <row r="94" spans="1:65" s="2" customFormat="1" ht="33" customHeight="1">
      <c r="A94" s="32"/>
      <c r="B94" s="33"/>
      <c r="C94" s="185" t="s">
        <v>131</v>
      </c>
      <c r="D94" s="185" t="s">
        <v>132</v>
      </c>
      <c r="E94" s="186" t="s">
        <v>133</v>
      </c>
      <c r="F94" s="187" t="s">
        <v>134</v>
      </c>
      <c r="G94" s="188" t="s">
        <v>135</v>
      </c>
      <c r="H94" s="189">
        <v>2</v>
      </c>
      <c r="I94" s="190"/>
      <c r="J94" s="191">
        <f>ROUND(I94*H94,2)</f>
        <v>0</v>
      </c>
      <c r="K94" s="187" t="s">
        <v>136</v>
      </c>
      <c r="L94" s="37"/>
      <c r="M94" s="192" t="s">
        <v>19</v>
      </c>
      <c r="N94" s="193" t="s">
        <v>43</v>
      </c>
      <c r="O94" s="62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80</v>
      </c>
      <c r="AT94" s="196" t="s">
        <v>132</v>
      </c>
      <c r="AU94" s="196" t="s">
        <v>82</v>
      </c>
      <c r="AY94" s="15" t="s">
        <v>128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80</v>
      </c>
      <c r="BK94" s="197">
        <f>ROUND(I94*H94,2)</f>
        <v>0</v>
      </c>
      <c r="BL94" s="15" t="s">
        <v>80</v>
      </c>
      <c r="BM94" s="196" t="s">
        <v>137</v>
      </c>
    </row>
    <row r="95" spans="1:65" s="2" customFormat="1" ht="29.25">
      <c r="A95" s="32"/>
      <c r="B95" s="33"/>
      <c r="C95" s="34"/>
      <c r="D95" s="198" t="s">
        <v>138</v>
      </c>
      <c r="E95" s="34"/>
      <c r="F95" s="199" t="s">
        <v>139</v>
      </c>
      <c r="G95" s="34"/>
      <c r="H95" s="34"/>
      <c r="I95" s="106"/>
      <c r="J95" s="34"/>
      <c r="K95" s="34"/>
      <c r="L95" s="37"/>
      <c r="M95" s="200"/>
      <c r="N95" s="201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138</v>
      </c>
      <c r="AU95" s="15" t="s">
        <v>82</v>
      </c>
    </row>
    <row r="96" spans="1:65" s="12" customFormat="1" ht="25.9" customHeight="1">
      <c r="B96" s="169"/>
      <c r="C96" s="170"/>
      <c r="D96" s="171" t="s">
        <v>71</v>
      </c>
      <c r="E96" s="172" t="s">
        <v>140</v>
      </c>
      <c r="F96" s="172" t="s">
        <v>141</v>
      </c>
      <c r="G96" s="170"/>
      <c r="H96" s="170"/>
      <c r="I96" s="173"/>
      <c r="J96" s="174">
        <f>BK96</f>
        <v>0</v>
      </c>
      <c r="K96" s="170"/>
      <c r="L96" s="175"/>
      <c r="M96" s="176"/>
      <c r="N96" s="177"/>
      <c r="O96" s="177"/>
      <c r="P96" s="178">
        <f>SUM(P97:P107)</f>
        <v>0</v>
      </c>
      <c r="Q96" s="177"/>
      <c r="R96" s="178">
        <f>SUM(R97:R107)</f>
        <v>0</v>
      </c>
      <c r="S96" s="177"/>
      <c r="T96" s="179">
        <f>SUM(T97:T107)</f>
        <v>0</v>
      </c>
      <c r="AR96" s="180" t="s">
        <v>80</v>
      </c>
      <c r="AT96" s="181" t="s">
        <v>71</v>
      </c>
      <c r="AU96" s="181" t="s">
        <v>72</v>
      </c>
      <c r="AY96" s="180" t="s">
        <v>128</v>
      </c>
      <c r="BK96" s="182">
        <f>SUM(BK97:BK107)</f>
        <v>0</v>
      </c>
    </row>
    <row r="97" spans="1:65" s="2" customFormat="1" ht="21.75" customHeight="1">
      <c r="A97" s="32"/>
      <c r="B97" s="33"/>
      <c r="C97" s="202" t="s">
        <v>80</v>
      </c>
      <c r="D97" s="202" t="s">
        <v>142</v>
      </c>
      <c r="E97" s="203" t="s">
        <v>143</v>
      </c>
      <c r="F97" s="204" t="s">
        <v>144</v>
      </c>
      <c r="G97" s="205" t="s">
        <v>145</v>
      </c>
      <c r="H97" s="206">
        <v>70</v>
      </c>
      <c r="I97" s="207"/>
      <c r="J97" s="208">
        <f t="shared" ref="J97:J107" si="0">ROUND(I97*H97,2)</f>
        <v>0</v>
      </c>
      <c r="K97" s="204" t="s">
        <v>136</v>
      </c>
      <c r="L97" s="209"/>
      <c r="M97" s="210" t="s">
        <v>19</v>
      </c>
      <c r="N97" s="211" t="s">
        <v>43</v>
      </c>
      <c r="O97" s="62"/>
      <c r="P97" s="194">
        <f t="shared" ref="P97:P107" si="1">O97*H97</f>
        <v>0</v>
      </c>
      <c r="Q97" s="194">
        <v>0</v>
      </c>
      <c r="R97" s="194">
        <f t="shared" ref="R97:R107" si="2">Q97*H97</f>
        <v>0</v>
      </c>
      <c r="S97" s="194">
        <v>0</v>
      </c>
      <c r="T97" s="195">
        <f t="shared" ref="T97:T107" si="3"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82</v>
      </c>
      <c r="AT97" s="196" t="s">
        <v>142</v>
      </c>
      <c r="AU97" s="196" t="s">
        <v>80</v>
      </c>
      <c r="AY97" s="15" t="s">
        <v>128</v>
      </c>
      <c r="BE97" s="197">
        <f t="shared" ref="BE97:BE107" si="4">IF(N97="základní",J97,0)</f>
        <v>0</v>
      </c>
      <c r="BF97" s="197">
        <f t="shared" ref="BF97:BF107" si="5">IF(N97="snížená",J97,0)</f>
        <v>0</v>
      </c>
      <c r="BG97" s="197">
        <f t="shared" ref="BG97:BG107" si="6">IF(N97="zákl. přenesená",J97,0)</f>
        <v>0</v>
      </c>
      <c r="BH97" s="197">
        <f t="shared" ref="BH97:BH107" si="7">IF(N97="sníž. přenesená",J97,0)</f>
        <v>0</v>
      </c>
      <c r="BI97" s="197">
        <f t="shared" ref="BI97:BI107" si="8">IF(N97="nulová",J97,0)</f>
        <v>0</v>
      </c>
      <c r="BJ97" s="15" t="s">
        <v>80</v>
      </c>
      <c r="BK97" s="197">
        <f t="shared" ref="BK97:BK107" si="9">ROUND(I97*H97,2)</f>
        <v>0</v>
      </c>
      <c r="BL97" s="15" t="s">
        <v>80</v>
      </c>
      <c r="BM97" s="196" t="s">
        <v>146</v>
      </c>
    </row>
    <row r="98" spans="1:65" s="2" customFormat="1" ht="44.25" customHeight="1">
      <c r="A98" s="32"/>
      <c r="B98" s="33"/>
      <c r="C98" s="185" t="s">
        <v>82</v>
      </c>
      <c r="D98" s="185" t="s">
        <v>132</v>
      </c>
      <c r="E98" s="186" t="s">
        <v>147</v>
      </c>
      <c r="F98" s="187" t="s">
        <v>148</v>
      </c>
      <c r="G98" s="188" t="s">
        <v>145</v>
      </c>
      <c r="H98" s="189">
        <v>70</v>
      </c>
      <c r="I98" s="190"/>
      <c r="J98" s="191">
        <f t="shared" si="0"/>
        <v>0</v>
      </c>
      <c r="K98" s="187" t="s">
        <v>136</v>
      </c>
      <c r="L98" s="37"/>
      <c r="M98" s="192" t="s">
        <v>19</v>
      </c>
      <c r="N98" s="193" t="s">
        <v>43</v>
      </c>
      <c r="O98" s="62"/>
      <c r="P98" s="194">
        <f t="shared" si="1"/>
        <v>0</v>
      </c>
      <c r="Q98" s="194">
        <v>0</v>
      </c>
      <c r="R98" s="194">
        <f t="shared" si="2"/>
        <v>0</v>
      </c>
      <c r="S98" s="194">
        <v>0</v>
      </c>
      <c r="T98" s="195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80</v>
      </c>
      <c r="AT98" s="196" t="s">
        <v>132</v>
      </c>
      <c r="AU98" s="196" t="s">
        <v>80</v>
      </c>
      <c r="AY98" s="15" t="s">
        <v>128</v>
      </c>
      <c r="BE98" s="197">
        <f t="shared" si="4"/>
        <v>0</v>
      </c>
      <c r="BF98" s="197">
        <f t="shared" si="5"/>
        <v>0</v>
      </c>
      <c r="BG98" s="197">
        <f t="shared" si="6"/>
        <v>0</v>
      </c>
      <c r="BH98" s="197">
        <f t="shared" si="7"/>
        <v>0</v>
      </c>
      <c r="BI98" s="197">
        <f t="shared" si="8"/>
        <v>0</v>
      </c>
      <c r="BJ98" s="15" t="s">
        <v>80</v>
      </c>
      <c r="BK98" s="197">
        <f t="shared" si="9"/>
        <v>0</v>
      </c>
      <c r="BL98" s="15" t="s">
        <v>80</v>
      </c>
      <c r="BM98" s="196" t="s">
        <v>149</v>
      </c>
    </row>
    <row r="99" spans="1:65" s="2" customFormat="1" ht="44.25" customHeight="1">
      <c r="A99" s="32"/>
      <c r="B99" s="33"/>
      <c r="C99" s="185" t="s">
        <v>150</v>
      </c>
      <c r="D99" s="185" t="s">
        <v>132</v>
      </c>
      <c r="E99" s="186" t="s">
        <v>151</v>
      </c>
      <c r="F99" s="187" t="s">
        <v>152</v>
      </c>
      <c r="G99" s="188" t="s">
        <v>135</v>
      </c>
      <c r="H99" s="189">
        <v>16</v>
      </c>
      <c r="I99" s="190"/>
      <c r="J99" s="191">
        <f t="shared" si="0"/>
        <v>0</v>
      </c>
      <c r="K99" s="187" t="s">
        <v>136</v>
      </c>
      <c r="L99" s="37"/>
      <c r="M99" s="192" t="s">
        <v>19</v>
      </c>
      <c r="N99" s="193" t="s">
        <v>43</v>
      </c>
      <c r="O99" s="62"/>
      <c r="P99" s="194">
        <f t="shared" si="1"/>
        <v>0</v>
      </c>
      <c r="Q99" s="194">
        <v>0</v>
      </c>
      <c r="R99" s="194">
        <f t="shared" si="2"/>
        <v>0</v>
      </c>
      <c r="S99" s="194">
        <v>0</v>
      </c>
      <c r="T99" s="195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6" t="s">
        <v>80</v>
      </c>
      <c r="AT99" s="196" t="s">
        <v>132</v>
      </c>
      <c r="AU99" s="196" t="s">
        <v>80</v>
      </c>
      <c r="AY99" s="15" t="s">
        <v>128</v>
      </c>
      <c r="BE99" s="197">
        <f t="shared" si="4"/>
        <v>0</v>
      </c>
      <c r="BF99" s="197">
        <f t="shared" si="5"/>
        <v>0</v>
      </c>
      <c r="BG99" s="197">
        <f t="shared" si="6"/>
        <v>0</v>
      </c>
      <c r="BH99" s="197">
        <f t="shared" si="7"/>
        <v>0</v>
      </c>
      <c r="BI99" s="197">
        <f t="shared" si="8"/>
        <v>0</v>
      </c>
      <c r="BJ99" s="15" t="s">
        <v>80</v>
      </c>
      <c r="BK99" s="197">
        <f t="shared" si="9"/>
        <v>0</v>
      </c>
      <c r="BL99" s="15" t="s">
        <v>80</v>
      </c>
      <c r="BM99" s="196" t="s">
        <v>153</v>
      </c>
    </row>
    <row r="100" spans="1:65" s="2" customFormat="1" ht="21.75" customHeight="1">
      <c r="A100" s="32"/>
      <c r="B100" s="33"/>
      <c r="C100" s="202" t="s">
        <v>154</v>
      </c>
      <c r="D100" s="202" t="s">
        <v>142</v>
      </c>
      <c r="E100" s="203" t="s">
        <v>155</v>
      </c>
      <c r="F100" s="204" t="s">
        <v>156</v>
      </c>
      <c r="G100" s="205" t="s">
        <v>145</v>
      </c>
      <c r="H100" s="206">
        <v>70</v>
      </c>
      <c r="I100" s="207"/>
      <c r="J100" s="208">
        <f t="shared" si="0"/>
        <v>0</v>
      </c>
      <c r="K100" s="204" t="s">
        <v>136</v>
      </c>
      <c r="L100" s="209"/>
      <c r="M100" s="210" t="s">
        <v>19</v>
      </c>
      <c r="N100" s="211" t="s">
        <v>43</v>
      </c>
      <c r="O100" s="62"/>
      <c r="P100" s="194">
        <f t="shared" si="1"/>
        <v>0</v>
      </c>
      <c r="Q100" s="194">
        <v>0</v>
      </c>
      <c r="R100" s="194">
        <f t="shared" si="2"/>
        <v>0</v>
      </c>
      <c r="S100" s="194">
        <v>0</v>
      </c>
      <c r="T100" s="195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6" t="s">
        <v>157</v>
      </c>
      <c r="AT100" s="196" t="s">
        <v>142</v>
      </c>
      <c r="AU100" s="196" t="s">
        <v>80</v>
      </c>
      <c r="AY100" s="15" t="s">
        <v>128</v>
      </c>
      <c r="BE100" s="197">
        <f t="shared" si="4"/>
        <v>0</v>
      </c>
      <c r="BF100" s="197">
        <f t="shared" si="5"/>
        <v>0</v>
      </c>
      <c r="BG100" s="197">
        <f t="shared" si="6"/>
        <v>0</v>
      </c>
      <c r="BH100" s="197">
        <f t="shared" si="7"/>
        <v>0</v>
      </c>
      <c r="BI100" s="197">
        <f t="shared" si="8"/>
        <v>0</v>
      </c>
      <c r="BJ100" s="15" t="s">
        <v>80</v>
      </c>
      <c r="BK100" s="197">
        <f t="shared" si="9"/>
        <v>0</v>
      </c>
      <c r="BL100" s="15" t="s">
        <v>157</v>
      </c>
      <c r="BM100" s="196" t="s">
        <v>158</v>
      </c>
    </row>
    <row r="101" spans="1:65" s="2" customFormat="1" ht="33" customHeight="1">
      <c r="A101" s="32"/>
      <c r="B101" s="33"/>
      <c r="C101" s="185" t="s">
        <v>129</v>
      </c>
      <c r="D101" s="185" t="s">
        <v>132</v>
      </c>
      <c r="E101" s="186" t="s">
        <v>159</v>
      </c>
      <c r="F101" s="187" t="s">
        <v>160</v>
      </c>
      <c r="G101" s="188" t="s">
        <v>145</v>
      </c>
      <c r="H101" s="189">
        <v>70</v>
      </c>
      <c r="I101" s="190"/>
      <c r="J101" s="191">
        <f t="shared" si="0"/>
        <v>0</v>
      </c>
      <c r="K101" s="187" t="s">
        <v>136</v>
      </c>
      <c r="L101" s="37"/>
      <c r="M101" s="192" t="s">
        <v>19</v>
      </c>
      <c r="N101" s="193" t="s">
        <v>43</v>
      </c>
      <c r="O101" s="62"/>
      <c r="P101" s="194">
        <f t="shared" si="1"/>
        <v>0</v>
      </c>
      <c r="Q101" s="194">
        <v>0</v>
      </c>
      <c r="R101" s="194">
        <f t="shared" si="2"/>
        <v>0</v>
      </c>
      <c r="S101" s="194">
        <v>0</v>
      </c>
      <c r="T101" s="195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6" t="s">
        <v>80</v>
      </c>
      <c r="AT101" s="196" t="s">
        <v>132</v>
      </c>
      <c r="AU101" s="196" t="s">
        <v>80</v>
      </c>
      <c r="AY101" s="15" t="s">
        <v>128</v>
      </c>
      <c r="BE101" s="197">
        <f t="shared" si="4"/>
        <v>0</v>
      </c>
      <c r="BF101" s="197">
        <f t="shared" si="5"/>
        <v>0</v>
      </c>
      <c r="BG101" s="197">
        <f t="shared" si="6"/>
        <v>0</v>
      </c>
      <c r="BH101" s="197">
        <f t="shared" si="7"/>
        <v>0</v>
      </c>
      <c r="BI101" s="197">
        <f t="shared" si="8"/>
        <v>0</v>
      </c>
      <c r="BJ101" s="15" t="s">
        <v>80</v>
      </c>
      <c r="BK101" s="197">
        <f t="shared" si="9"/>
        <v>0</v>
      </c>
      <c r="BL101" s="15" t="s">
        <v>80</v>
      </c>
      <c r="BM101" s="196" t="s">
        <v>161</v>
      </c>
    </row>
    <row r="102" spans="1:65" s="2" customFormat="1" ht="21.75" customHeight="1">
      <c r="A102" s="32"/>
      <c r="B102" s="33"/>
      <c r="C102" s="185" t="s">
        <v>162</v>
      </c>
      <c r="D102" s="185" t="s">
        <v>132</v>
      </c>
      <c r="E102" s="186" t="s">
        <v>163</v>
      </c>
      <c r="F102" s="187" t="s">
        <v>164</v>
      </c>
      <c r="G102" s="188" t="s">
        <v>135</v>
      </c>
      <c r="H102" s="189">
        <v>4</v>
      </c>
      <c r="I102" s="190"/>
      <c r="J102" s="191">
        <f t="shared" si="0"/>
        <v>0</v>
      </c>
      <c r="K102" s="187" t="s">
        <v>136</v>
      </c>
      <c r="L102" s="37"/>
      <c r="M102" s="192" t="s">
        <v>19</v>
      </c>
      <c r="N102" s="193" t="s">
        <v>43</v>
      </c>
      <c r="O102" s="62"/>
      <c r="P102" s="194">
        <f t="shared" si="1"/>
        <v>0</v>
      </c>
      <c r="Q102" s="194">
        <v>0</v>
      </c>
      <c r="R102" s="194">
        <f t="shared" si="2"/>
        <v>0</v>
      </c>
      <c r="S102" s="194">
        <v>0</v>
      </c>
      <c r="T102" s="195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6" t="s">
        <v>80</v>
      </c>
      <c r="AT102" s="196" t="s">
        <v>132</v>
      </c>
      <c r="AU102" s="196" t="s">
        <v>80</v>
      </c>
      <c r="AY102" s="15" t="s">
        <v>128</v>
      </c>
      <c r="BE102" s="197">
        <f t="shared" si="4"/>
        <v>0</v>
      </c>
      <c r="BF102" s="197">
        <f t="shared" si="5"/>
        <v>0</v>
      </c>
      <c r="BG102" s="197">
        <f t="shared" si="6"/>
        <v>0</v>
      </c>
      <c r="BH102" s="197">
        <f t="shared" si="7"/>
        <v>0</v>
      </c>
      <c r="BI102" s="197">
        <f t="shared" si="8"/>
        <v>0</v>
      </c>
      <c r="BJ102" s="15" t="s">
        <v>80</v>
      </c>
      <c r="BK102" s="197">
        <f t="shared" si="9"/>
        <v>0</v>
      </c>
      <c r="BL102" s="15" t="s">
        <v>80</v>
      </c>
      <c r="BM102" s="196" t="s">
        <v>165</v>
      </c>
    </row>
    <row r="103" spans="1:65" s="2" customFormat="1" ht="21.75" customHeight="1">
      <c r="A103" s="32"/>
      <c r="B103" s="33"/>
      <c r="C103" s="202" t="s">
        <v>166</v>
      </c>
      <c r="D103" s="202" t="s">
        <v>142</v>
      </c>
      <c r="E103" s="203" t="s">
        <v>167</v>
      </c>
      <c r="F103" s="204" t="s">
        <v>168</v>
      </c>
      <c r="G103" s="205" t="s">
        <v>145</v>
      </c>
      <c r="H103" s="206">
        <v>70</v>
      </c>
      <c r="I103" s="207"/>
      <c r="J103" s="208">
        <f t="shared" si="0"/>
        <v>0</v>
      </c>
      <c r="K103" s="204" t="s">
        <v>136</v>
      </c>
      <c r="L103" s="209"/>
      <c r="M103" s="210" t="s">
        <v>19</v>
      </c>
      <c r="N103" s="211" t="s">
        <v>43</v>
      </c>
      <c r="O103" s="62"/>
      <c r="P103" s="194">
        <f t="shared" si="1"/>
        <v>0</v>
      </c>
      <c r="Q103" s="194">
        <v>0</v>
      </c>
      <c r="R103" s="194">
        <f t="shared" si="2"/>
        <v>0</v>
      </c>
      <c r="S103" s="194">
        <v>0</v>
      </c>
      <c r="T103" s="195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6" t="s">
        <v>157</v>
      </c>
      <c r="AT103" s="196" t="s">
        <v>142</v>
      </c>
      <c r="AU103" s="196" t="s">
        <v>80</v>
      </c>
      <c r="AY103" s="15" t="s">
        <v>128</v>
      </c>
      <c r="BE103" s="197">
        <f t="shared" si="4"/>
        <v>0</v>
      </c>
      <c r="BF103" s="197">
        <f t="shared" si="5"/>
        <v>0</v>
      </c>
      <c r="BG103" s="197">
        <f t="shared" si="6"/>
        <v>0</v>
      </c>
      <c r="BH103" s="197">
        <f t="shared" si="7"/>
        <v>0</v>
      </c>
      <c r="BI103" s="197">
        <f t="shared" si="8"/>
        <v>0</v>
      </c>
      <c r="BJ103" s="15" t="s">
        <v>80</v>
      </c>
      <c r="BK103" s="197">
        <f t="shared" si="9"/>
        <v>0</v>
      </c>
      <c r="BL103" s="15" t="s">
        <v>157</v>
      </c>
      <c r="BM103" s="196" t="s">
        <v>169</v>
      </c>
    </row>
    <row r="104" spans="1:65" s="2" customFormat="1" ht="21.75" customHeight="1">
      <c r="A104" s="32"/>
      <c r="B104" s="33"/>
      <c r="C104" s="185" t="s">
        <v>170</v>
      </c>
      <c r="D104" s="185" t="s">
        <v>132</v>
      </c>
      <c r="E104" s="186" t="s">
        <v>171</v>
      </c>
      <c r="F104" s="187" t="s">
        <v>172</v>
      </c>
      <c r="G104" s="188" t="s">
        <v>145</v>
      </c>
      <c r="H104" s="189">
        <v>70</v>
      </c>
      <c r="I104" s="190"/>
      <c r="J104" s="191">
        <f t="shared" si="0"/>
        <v>0</v>
      </c>
      <c r="K104" s="187" t="s">
        <v>136</v>
      </c>
      <c r="L104" s="37"/>
      <c r="M104" s="192" t="s">
        <v>19</v>
      </c>
      <c r="N104" s="193" t="s">
        <v>43</v>
      </c>
      <c r="O104" s="62"/>
      <c r="P104" s="194">
        <f t="shared" si="1"/>
        <v>0</v>
      </c>
      <c r="Q104" s="194">
        <v>0</v>
      </c>
      <c r="R104" s="194">
        <f t="shared" si="2"/>
        <v>0</v>
      </c>
      <c r="S104" s="194">
        <v>0</v>
      </c>
      <c r="T104" s="195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6" t="s">
        <v>173</v>
      </c>
      <c r="AT104" s="196" t="s">
        <v>132</v>
      </c>
      <c r="AU104" s="196" t="s">
        <v>80</v>
      </c>
      <c r="AY104" s="15" t="s">
        <v>128</v>
      </c>
      <c r="BE104" s="197">
        <f t="shared" si="4"/>
        <v>0</v>
      </c>
      <c r="BF104" s="197">
        <f t="shared" si="5"/>
        <v>0</v>
      </c>
      <c r="BG104" s="197">
        <f t="shared" si="6"/>
        <v>0</v>
      </c>
      <c r="BH104" s="197">
        <f t="shared" si="7"/>
        <v>0</v>
      </c>
      <c r="BI104" s="197">
        <f t="shared" si="8"/>
        <v>0</v>
      </c>
      <c r="BJ104" s="15" t="s">
        <v>80</v>
      </c>
      <c r="BK104" s="197">
        <f t="shared" si="9"/>
        <v>0</v>
      </c>
      <c r="BL104" s="15" t="s">
        <v>173</v>
      </c>
      <c r="BM104" s="196" t="s">
        <v>174</v>
      </c>
    </row>
    <row r="105" spans="1:65" s="2" customFormat="1" ht="21.75" customHeight="1">
      <c r="A105" s="32"/>
      <c r="B105" s="33"/>
      <c r="C105" s="185" t="s">
        <v>175</v>
      </c>
      <c r="D105" s="185" t="s">
        <v>132</v>
      </c>
      <c r="E105" s="186" t="s">
        <v>176</v>
      </c>
      <c r="F105" s="187" t="s">
        <v>177</v>
      </c>
      <c r="G105" s="188" t="s">
        <v>135</v>
      </c>
      <c r="H105" s="189">
        <v>2</v>
      </c>
      <c r="I105" s="190"/>
      <c r="J105" s="191">
        <f t="shared" si="0"/>
        <v>0</v>
      </c>
      <c r="K105" s="187" t="s">
        <v>136</v>
      </c>
      <c r="L105" s="37"/>
      <c r="M105" s="192" t="s">
        <v>19</v>
      </c>
      <c r="N105" s="193" t="s">
        <v>43</v>
      </c>
      <c r="O105" s="62"/>
      <c r="P105" s="194">
        <f t="shared" si="1"/>
        <v>0</v>
      </c>
      <c r="Q105" s="194">
        <v>0</v>
      </c>
      <c r="R105" s="194">
        <f t="shared" si="2"/>
        <v>0</v>
      </c>
      <c r="S105" s="194">
        <v>0</v>
      </c>
      <c r="T105" s="195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6" t="s">
        <v>178</v>
      </c>
      <c r="AT105" s="196" t="s">
        <v>132</v>
      </c>
      <c r="AU105" s="196" t="s">
        <v>80</v>
      </c>
      <c r="AY105" s="15" t="s">
        <v>128</v>
      </c>
      <c r="BE105" s="197">
        <f t="shared" si="4"/>
        <v>0</v>
      </c>
      <c r="BF105" s="197">
        <f t="shared" si="5"/>
        <v>0</v>
      </c>
      <c r="BG105" s="197">
        <f t="shared" si="6"/>
        <v>0</v>
      </c>
      <c r="BH105" s="197">
        <f t="shared" si="7"/>
        <v>0</v>
      </c>
      <c r="BI105" s="197">
        <f t="shared" si="8"/>
        <v>0</v>
      </c>
      <c r="BJ105" s="15" t="s">
        <v>80</v>
      </c>
      <c r="BK105" s="197">
        <f t="shared" si="9"/>
        <v>0</v>
      </c>
      <c r="BL105" s="15" t="s">
        <v>178</v>
      </c>
      <c r="BM105" s="196" t="s">
        <v>179</v>
      </c>
    </row>
    <row r="106" spans="1:65" s="2" customFormat="1" ht="21.75" customHeight="1">
      <c r="A106" s="32"/>
      <c r="B106" s="33"/>
      <c r="C106" s="185" t="s">
        <v>180</v>
      </c>
      <c r="D106" s="185" t="s">
        <v>132</v>
      </c>
      <c r="E106" s="186" t="s">
        <v>181</v>
      </c>
      <c r="F106" s="187" t="s">
        <v>182</v>
      </c>
      <c r="G106" s="188" t="s">
        <v>135</v>
      </c>
      <c r="H106" s="189">
        <v>2</v>
      </c>
      <c r="I106" s="190"/>
      <c r="J106" s="191">
        <f t="shared" si="0"/>
        <v>0</v>
      </c>
      <c r="K106" s="187" t="s">
        <v>136</v>
      </c>
      <c r="L106" s="37"/>
      <c r="M106" s="192" t="s">
        <v>19</v>
      </c>
      <c r="N106" s="193" t="s">
        <v>43</v>
      </c>
      <c r="O106" s="62"/>
      <c r="P106" s="194">
        <f t="shared" si="1"/>
        <v>0</v>
      </c>
      <c r="Q106" s="194">
        <v>0</v>
      </c>
      <c r="R106" s="194">
        <f t="shared" si="2"/>
        <v>0</v>
      </c>
      <c r="S106" s="194">
        <v>0</v>
      </c>
      <c r="T106" s="195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6" t="s">
        <v>178</v>
      </c>
      <c r="AT106" s="196" t="s">
        <v>132</v>
      </c>
      <c r="AU106" s="196" t="s">
        <v>80</v>
      </c>
      <c r="AY106" s="15" t="s">
        <v>128</v>
      </c>
      <c r="BE106" s="197">
        <f t="shared" si="4"/>
        <v>0</v>
      </c>
      <c r="BF106" s="197">
        <f t="shared" si="5"/>
        <v>0</v>
      </c>
      <c r="BG106" s="197">
        <f t="shared" si="6"/>
        <v>0</v>
      </c>
      <c r="BH106" s="197">
        <f t="shared" si="7"/>
        <v>0</v>
      </c>
      <c r="BI106" s="197">
        <f t="shared" si="8"/>
        <v>0</v>
      </c>
      <c r="BJ106" s="15" t="s">
        <v>80</v>
      </c>
      <c r="BK106" s="197">
        <f t="shared" si="9"/>
        <v>0</v>
      </c>
      <c r="BL106" s="15" t="s">
        <v>178</v>
      </c>
      <c r="BM106" s="196" t="s">
        <v>183</v>
      </c>
    </row>
    <row r="107" spans="1:65" s="2" customFormat="1" ht="21.75" customHeight="1">
      <c r="A107" s="32"/>
      <c r="B107" s="33"/>
      <c r="C107" s="185" t="s">
        <v>184</v>
      </c>
      <c r="D107" s="185" t="s">
        <v>132</v>
      </c>
      <c r="E107" s="186" t="s">
        <v>185</v>
      </c>
      <c r="F107" s="187" t="s">
        <v>186</v>
      </c>
      <c r="G107" s="188" t="s">
        <v>187</v>
      </c>
      <c r="H107" s="189">
        <v>24</v>
      </c>
      <c r="I107" s="190"/>
      <c r="J107" s="191">
        <f t="shared" si="0"/>
        <v>0</v>
      </c>
      <c r="K107" s="187" t="s">
        <v>136</v>
      </c>
      <c r="L107" s="37"/>
      <c r="M107" s="192" t="s">
        <v>19</v>
      </c>
      <c r="N107" s="193" t="s">
        <v>43</v>
      </c>
      <c r="O107" s="62"/>
      <c r="P107" s="194">
        <f t="shared" si="1"/>
        <v>0</v>
      </c>
      <c r="Q107" s="194">
        <v>0</v>
      </c>
      <c r="R107" s="194">
        <f t="shared" si="2"/>
        <v>0</v>
      </c>
      <c r="S107" s="194">
        <v>0</v>
      </c>
      <c r="T107" s="195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6" t="s">
        <v>173</v>
      </c>
      <c r="AT107" s="196" t="s">
        <v>132</v>
      </c>
      <c r="AU107" s="196" t="s">
        <v>80</v>
      </c>
      <c r="AY107" s="15" t="s">
        <v>128</v>
      </c>
      <c r="BE107" s="197">
        <f t="shared" si="4"/>
        <v>0</v>
      </c>
      <c r="BF107" s="197">
        <f t="shared" si="5"/>
        <v>0</v>
      </c>
      <c r="BG107" s="197">
        <f t="shared" si="6"/>
        <v>0</v>
      </c>
      <c r="BH107" s="197">
        <f t="shared" si="7"/>
        <v>0</v>
      </c>
      <c r="BI107" s="197">
        <f t="shared" si="8"/>
        <v>0</v>
      </c>
      <c r="BJ107" s="15" t="s">
        <v>80</v>
      </c>
      <c r="BK107" s="197">
        <f t="shared" si="9"/>
        <v>0</v>
      </c>
      <c r="BL107" s="15" t="s">
        <v>173</v>
      </c>
      <c r="BM107" s="196" t="s">
        <v>188</v>
      </c>
    </row>
    <row r="108" spans="1:65" s="12" customFormat="1" ht="25.9" customHeight="1">
      <c r="B108" s="169"/>
      <c r="C108" s="170"/>
      <c r="D108" s="171" t="s">
        <v>71</v>
      </c>
      <c r="E108" s="172" t="s">
        <v>189</v>
      </c>
      <c r="F108" s="172" t="s">
        <v>190</v>
      </c>
      <c r="G108" s="170"/>
      <c r="H108" s="170"/>
      <c r="I108" s="173"/>
      <c r="J108" s="174">
        <f>BK108</f>
        <v>0</v>
      </c>
      <c r="K108" s="170"/>
      <c r="L108" s="175"/>
      <c r="M108" s="176"/>
      <c r="N108" s="177"/>
      <c r="O108" s="177"/>
      <c r="P108" s="178">
        <f>P109+SUM(P110:P135)</f>
        <v>0</v>
      </c>
      <c r="Q108" s="177"/>
      <c r="R108" s="178">
        <f>R109+SUM(R110:R135)</f>
        <v>6.48</v>
      </c>
      <c r="S108" s="177"/>
      <c r="T108" s="179">
        <f>T109+SUM(T110:T135)</f>
        <v>0</v>
      </c>
      <c r="AR108" s="180" t="s">
        <v>80</v>
      </c>
      <c r="AT108" s="181" t="s">
        <v>71</v>
      </c>
      <c r="AU108" s="181" t="s">
        <v>72</v>
      </c>
      <c r="AY108" s="180" t="s">
        <v>128</v>
      </c>
      <c r="BK108" s="182">
        <f>BK109+SUM(BK110:BK135)</f>
        <v>0</v>
      </c>
    </row>
    <row r="109" spans="1:65" s="2" customFormat="1" ht="21.75" customHeight="1">
      <c r="A109" s="32"/>
      <c r="B109" s="33"/>
      <c r="C109" s="202" t="s">
        <v>191</v>
      </c>
      <c r="D109" s="202" t="s">
        <v>142</v>
      </c>
      <c r="E109" s="203" t="s">
        <v>192</v>
      </c>
      <c r="F109" s="204" t="s">
        <v>193</v>
      </c>
      <c r="G109" s="205" t="s">
        <v>135</v>
      </c>
      <c r="H109" s="206">
        <v>1</v>
      </c>
      <c r="I109" s="207"/>
      <c r="J109" s="208">
        <f>ROUND(I109*H109,2)</f>
        <v>0</v>
      </c>
      <c r="K109" s="204" t="s">
        <v>136</v>
      </c>
      <c r="L109" s="209"/>
      <c r="M109" s="210" t="s">
        <v>19</v>
      </c>
      <c r="N109" s="211" t="s">
        <v>43</v>
      </c>
      <c r="O109" s="62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6" t="s">
        <v>82</v>
      </c>
      <c r="AT109" s="196" t="s">
        <v>142</v>
      </c>
      <c r="AU109" s="196" t="s">
        <v>80</v>
      </c>
      <c r="AY109" s="15" t="s">
        <v>128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15" t="s">
        <v>80</v>
      </c>
      <c r="BK109" s="197">
        <f>ROUND(I109*H109,2)</f>
        <v>0</v>
      </c>
      <c r="BL109" s="15" t="s">
        <v>80</v>
      </c>
      <c r="BM109" s="196" t="s">
        <v>194</v>
      </c>
    </row>
    <row r="110" spans="1:65" s="2" customFormat="1" ht="21.75" customHeight="1">
      <c r="A110" s="32"/>
      <c r="B110" s="33"/>
      <c r="C110" s="185" t="s">
        <v>195</v>
      </c>
      <c r="D110" s="185" t="s">
        <v>132</v>
      </c>
      <c r="E110" s="186" t="s">
        <v>196</v>
      </c>
      <c r="F110" s="187" t="s">
        <v>197</v>
      </c>
      <c r="G110" s="188" t="s">
        <v>135</v>
      </c>
      <c r="H110" s="189">
        <v>1</v>
      </c>
      <c r="I110" s="190"/>
      <c r="J110" s="191">
        <f>ROUND(I110*H110,2)</f>
        <v>0</v>
      </c>
      <c r="K110" s="187" t="s">
        <v>136</v>
      </c>
      <c r="L110" s="37"/>
      <c r="M110" s="192" t="s">
        <v>19</v>
      </c>
      <c r="N110" s="193" t="s">
        <v>43</v>
      </c>
      <c r="O110" s="62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6" t="s">
        <v>80</v>
      </c>
      <c r="AT110" s="196" t="s">
        <v>132</v>
      </c>
      <c r="AU110" s="196" t="s">
        <v>80</v>
      </c>
      <c r="AY110" s="15" t="s">
        <v>128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5" t="s">
        <v>80</v>
      </c>
      <c r="BK110" s="197">
        <f>ROUND(I110*H110,2)</f>
        <v>0</v>
      </c>
      <c r="BL110" s="15" t="s">
        <v>80</v>
      </c>
      <c r="BM110" s="196" t="s">
        <v>198</v>
      </c>
    </row>
    <row r="111" spans="1:65" s="2" customFormat="1" ht="21.75" customHeight="1">
      <c r="A111" s="32"/>
      <c r="B111" s="33"/>
      <c r="C111" s="202" t="s">
        <v>199</v>
      </c>
      <c r="D111" s="202" t="s">
        <v>142</v>
      </c>
      <c r="E111" s="203" t="s">
        <v>200</v>
      </c>
      <c r="F111" s="204" t="s">
        <v>201</v>
      </c>
      <c r="G111" s="205" t="s">
        <v>135</v>
      </c>
      <c r="H111" s="206">
        <v>1</v>
      </c>
      <c r="I111" s="207"/>
      <c r="J111" s="208">
        <f>ROUND(I111*H111,2)</f>
        <v>0</v>
      </c>
      <c r="K111" s="204" t="s">
        <v>136</v>
      </c>
      <c r="L111" s="209"/>
      <c r="M111" s="210" t="s">
        <v>19</v>
      </c>
      <c r="N111" s="211" t="s">
        <v>43</v>
      </c>
      <c r="O111" s="62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6" t="s">
        <v>82</v>
      </c>
      <c r="AT111" s="196" t="s">
        <v>142</v>
      </c>
      <c r="AU111" s="196" t="s">
        <v>80</v>
      </c>
      <c r="AY111" s="15" t="s">
        <v>128</v>
      </c>
      <c r="BE111" s="197">
        <f>IF(N111="základní",J111,0)</f>
        <v>0</v>
      </c>
      <c r="BF111" s="197">
        <f>IF(N111="snížená",J111,0)</f>
        <v>0</v>
      </c>
      <c r="BG111" s="197">
        <f>IF(N111="zákl. přenesená",J111,0)</f>
        <v>0</v>
      </c>
      <c r="BH111" s="197">
        <f>IF(N111="sníž. přenesená",J111,0)</f>
        <v>0</v>
      </c>
      <c r="BI111" s="197">
        <f>IF(N111="nulová",J111,0)</f>
        <v>0</v>
      </c>
      <c r="BJ111" s="15" t="s">
        <v>80</v>
      </c>
      <c r="BK111" s="197">
        <f>ROUND(I111*H111,2)</f>
        <v>0</v>
      </c>
      <c r="BL111" s="15" t="s">
        <v>80</v>
      </c>
      <c r="BM111" s="196" t="s">
        <v>202</v>
      </c>
    </row>
    <row r="112" spans="1:65" s="2" customFormat="1" ht="21.75" customHeight="1">
      <c r="A112" s="32"/>
      <c r="B112" s="33"/>
      <c r="C112" s="202" t="s">
        <v>8</v>
      </c>
      <c r="D112" s="202" t="s">
        <v>142</v>
      </c>
      <c r="E112" s="203" t="s">
        <v>203</v>
      </c>
      <c r="F112" s="204" t="s">
        <v>204</v>
      </c>
      <c r="G112" s="205" t="s">
        <v>135</v>
      </c>
      <c r="H112" s="206">
        <v>1</v>
      </c>
      <c r="I112" s="207"/>
      <c r="J112" s="208">
        <f>ROUND(I112*H112,2)</f>
        <v>0</v>
      </c>
      <c r="K112" s="204" t="s">
        <v>136</v>
      </c>
      <c r="L112" s="209"/>
      <c r="M112" s="210" t="s">
        <v>19</v>
      </c>
      <c r="N112" s="211" t="s">
        <v>43</v>
      </c>
      <c r="O112" s="62"/>
      <c r="P112" s="194">
        <f>O112*H112</f>
        <v>0</v>
      </c>
      <c r="Q112" s="194">
        <v>0</v>
      </c>
      <c r="R112" s="194">
        <f>Q112*H112</f>
        <v>0</v>
      </c>
      <c r="S112" s="194">
        <v>0</v>
      </c>
      <c r="T112" s="195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6" t="s">
        <v>82</v>
      </c>
      <c r="AT112" s="196" t="s">
        <v>142</v>
      </c>
      <c r="AU112" s="196" t="s">
        <v>80</v>
      </c>
      <c r="AY112" s="15" t="s">
        <v>128</v>
      </c>
      <c r="BE112" s="197">
        <f>IF(N112="základní",J112,0)</f>
        <v>0</v>
      </c>
      <c r="BF112" s="197">
        <f>IF(N112="snížená",J112,0)</f>
        <v>0</v>
      </c>
      <c r="BG112" s="197">
        <f>IF(N112="zákl. přenesená",J112,0)</f>
        <v>0</v>
      </c>
      <c r="BH112" s="197">
        <f>IF(N112="sníž. přenesená",J112,0)</f>
        <v>0</v>
      </c>
      <c r="BI112" s="197">
        <f>IF(N112="nulová",J112,0)</f>
        <v>0</v>
      </c>
      <c r="BJ112" s="15" t="s">
        <v>80</v>
      </c>
      <c r="BK112" s="197">
        <f>ROUND(I112*H112,2)</f>
        <v>0</v>
      </c>
      <c r="BL112" s="15" t="s">
        <v>80</v>
      </c>
      <c r="BM112" s="196" t="s">
        <v>205</v>
      </c>
    </row>
    <row r="113" spans="1:65" s="2" customFormat="1" ht="21.75" customHeight="1">
      <c r="A113" s="32"/>
      <c r="B113" s="33"/>
      <c r="C113" s="202" t="s">
        <v>206</v>
      </c>
      <c r="D113" s="202" t="s">
        <v>142</v>
      </c>
      <c r="E113" s="203" t="s">
        <v>207</v>
      </c>
      <c r="F113" s="204" t="s">
        <v>208</v>
      </c>
      <c r="G113" s="205" t="s">
        <v>135</v>
      </c>
      <c r="H113" s="206">
        <v>16</v>
      </c>
      <c r="I113" s="207"/>
      <c r="J113" s="208">
        <f>ROUND(I113*H113,2)</f>
        <v>0</v>
      </c>
      <c r="K113" s="204" t="s">
        <v>136</v>
      </c>
      <c r="L113" s="209"/>
      <c r="M113" s="210" t="s">
        <v>19</v>
      </c>
      <c r="N113" s="211" t="s">
        <v>43</v>
      </c>
      <c r="O113" s="62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6" t="s">
        <v>157</v>
      </c>
      <c r="AT113" s="196" t="s">
        <v>142</v>
      </c>
      <c r="AU113" s="196" t="s">
        <v>80</v>
      </c>
      <c r="AY113" s="15" t="s">
        <v>128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5" t="s">
        <v>80</v>
      </c>
      <c r="BK113" s="197">
        <f>ROUND(I113*H113,2)</f>
        <v>0</v>
      </c>
      <c r="BL113" s="15" t="s">
        <v>157</v>
      </c>
      <c r="BM113" s="196" t="s">
        <v>209</v>
      </c>
    </row>
    <row r="114" spans="1:65" s="2" customFormat="1" ht="19.5">
      <c r="A114" s="32"/>
      <c r="B114" s="33"/>
      <c r="C114" s="34"/>
      <c r="D114" s="198" t="s">
        <v>210</v>
      </c>
      <c r="E114" s="34"/>
      <c r="F114" s="199" t="s">
        <v>211</v>
      </c>
      <c r="G114" s="34"/>
      <c r="H114" s="34"/>
      <c r="I114" s="106"/>
      <c r="J114" s="34"/>
      <c r="K114" s="34"/>
      <c r="L114" s="37"/>
      <c r="M114" s="200"/>
      <c r="N114" s="201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210</v>
      </c>
      <c r="AU114" s="15" t="s">
        <v>80</v>
      </c>
    </row>
    <row r="115" spans="1:65" s="2" customFormat="1" ht="21.75" customHeight="1">
      <c r="A115" s="32"/>
      <c r="B115" s="33"/>
      <c r="C115" s="202" t="s">
        <v>212</v>
      </c>
      <c r="D115" s="202" t="s">
        <v>142</v>
      </c>
      <c r="E115" s="203" t="s">
        <v>213</v>
      </c>
      <c r="F115" s="204" t="s">
        <v>214</v>
      </c>
      <c r="G115" s="205" t="s">
        <v>135</v>
      </c>
      <c r="H115" s="206">
        <v>3</v>
      </c>
      <c r="I115" s="207"/>
      <c r="J115" s="208">
        <f t="shared" ref="J115:J134" si="10">ROUND(I115*H115,2)</f>
        <v>0</v>
      </c>
      <c r="K115" s="204" t="s">
        <v>136</v>
      </c>
      <c r="L115" s="209"/>
      <c r="M115" s="210" t="s">
        <v>19</v>
      </c>
      <c r="N115" s="211" t="s">
        <v>43</v>
      </c>
      <c r="O115" s="62"/>
      <c r="P115" s="194">
        <f t="shared" ref="P115:P134" si="11">O115*H115</f>
        <v>0</v>
      </c>
      <c r="Q115" s="194">
        <v>0</v>
      </c>
      <c r="R115" s="194">
        <f t="shared" ref="R115:R134" si="12">Q115*H115</f>
        <v>0</v>
      </c>
      <c r="S115" s="194">
        <v>0</v>
      </c>
      <c r="T115" s="195">
        <f t="shared" ref="T115:T134" si="13"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6" t="s">
        <v>157</v>
      </c>
      <c r="AT115" s="196" t="s">
        <v>142</v>
      </c>
      <c r="AU115" s="196" t="s">
        <v>80</v>
      </c>
      <c r="AY115" s="15" t="s">
        <v>128</v>
      </c>
      <c r="BE115" s="197">
        <f t="shared" ref="BE115:BE134" si="14">IF(N115="základní",J115,0)</f>
        <v>0</v>
      </c>
      <c r="BF115" s="197">
        <f t="shared" ref="BF115:BF134" si="15">IF(N115="snížená",J115,0)</f>
        <v>0</v>
      </c>
      <c r="BG115" s="197">
        <f t="shared" ref="BG115:BG134" si="16">IF(N115="zákl. přenesená",J115,0)</f>
        <v>0</v>
      </c>
      <c r="BH115" s="197">
        <f t="shared" ref="BH115:BH134" si="17">IF(N115="sníž. přenesená",J115,0)</f>
        <v>0</v>
      </c>
      <c r="BI115" s="197">
        <f t="shared" ref="BI115:BI134" si="18">IF(N115="nulová",J115,0)</f>
        <v>0</v>
      </c>
      <c r="BJ115" s="15" t="s">
        <v>80</v>
      </c>
      <c r="BK115" s="197">
        <f t="shared" ref="BK115:BK134" si="19">ROUND(I115*H115,2)</f>
        <v>0</v>
      </c>
      <c r="BL115" s="15" t="s">
        <v>157</v>
      </c>
      <c r="BM115" s="196" t="s">
        <v>215</v>
      </c>
    </row>
    <row r="116" spans="1:65" s="2" customFormat="1" ht="21.75" customHeight="1">
      <c r="A116" s="32"/>
      <c r="B116" s="33"/>
      <c r="C116" s="202" t="s">
        <v>216</v>
      </c>
      <c r="D116" s="202" t="s">
        <v>142</v>
      </c>
      <c r="E116" s="203" t="s">
        <v>217</v>
      </c>
      <c r="F116" s="204" t="s">
        <v>218</v>
      </c>
      <c r="G116" s="205" t="s">
        <v>135</v>
      </c>
      <c r="H116" s="206">
        <v>2</v>
      </c>
      <c r="I116" s="207"/>
      <c r="J116" s="208">
        <f t="shared" si="10"/>
        <v>0</v>
      </c>
      <c r="K116" s="204" t="s">
        <v>136</v>
      </c>
      <c r="L116" s="209"/>
      <c r="M116" s="210" t="s">
        <v>19</v>
      </c>
      <c r="N116" s="211" t="s">
        <v>43</v>
      </c>
      <c r="O116" s="62"/>
      <c r="P116" s="194">
        <f t="shared" si="11"/>
        <v>0</v>
      </c>
      <c r="Q116" s="194">
        <v>0</v>
      </c>
      <c r="R116" s="194">
        <f t="shared" si="12"/>
        <v>0</v>
      </c>
      <c r="S116" s="194">
        <v>0</v>
      </c>
      <c r="T116" s="195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6" t="s">
        <v>170</v>
      </c>
      <c r="AT116" s="196" t="s">
        <v>142</v>
      </c>
      <c r="AU116" s="196" t="s">
        <v>80</v>
      </c>
      <c r="AY116" s="15" t="s">
        <v>128</v>
      </c>
      <c r="BE116" s="197">
        <f t="shared" si="14"/>
        <v>0</v>
      </c>
      <c r="BF116" s="197">
        <f t="shared" si="15"/>
        <v>0</v>
      </c>
      <c r="BG116" s="197">
        <f t="shared" si="16"/>
        <v>0</v>
      </c>
      <c r="BH116" s="197">
        <f t="shared" si="17"/>
        <v>0</v>
      </c>
      <c r="BI116" s="197">
        <f t="shared" si="18"/>
        <v>0</v>
      </c>
      <c r="BJ116" s="15" t="s">
        <v>80</v>
      </c>
      <c r="BK116" s="197">
        <f t="shared" si="19"/>
        <v>0</v>
      </c>
      <c r="BL116" s="15" t="s">
        <v>154</v>
      </c>
      <c r="BM116" s="196" t="s">
        <v>219</v>
      </c>
    </row>
    <row r="117" spans="1:65" s="2" customFormat="1" ht="21.75" customHeight="1">
      <c r="A117" s="32"/>
      <c r="B117" s="33"/>
      <c r="C117" s="202" t="s">
        <v>220</v>
      </c>
      <c r="D117" s="202" t="s">
        <v>142</v>
      </c>
      <c r="E117" s="203" t="s">
        <v>221</v>
      </c>
      <c r="F117" s="204" t="s">
        <v>222</v>
      </c>
      <c r="G117" s="205" t="s">
        <v>135</v>
      </c>
      <c r="H117" s="206">
        <v>2</v>
      </c>
      <c r="I117" s="207"/>
      <c r="J117" s="208">
        <f t="shared" si="10"/>
        <v>0</v>
      </c>
      <c r="K117" s="204" t="s">
        <v>136</v>
      </c>
      <c r="L117" s="209"/>
      <c r="M117" s="210" t="s">
        <v>19</v>
      </c>
      <c r="N117" s="211" t="s">
        <v>43</v>
      </c>
      <c r="O117" s="62"/>
      <c r="P117" s="194">
        <f t="shared" si="11"/>
        <v>0</v>
      </c>
      <c r="Q117" s="194">
        <v>0</v>
      </c>
      <c r="R117" s="194">
        <f t="shared" si="12"/>
        <v>0</v>
      </c>
      <c r="S117" s="194">
        <v>0</v>
      </c>
      <c r="T117" s="195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6" t="s">
        <v>170</v>
      </c>
      <c r="AT117" s="196" t="s">
        <v>142</v>
      </c>
      <c r="AU117" s="196" t="s">
        <v>80</v>
      </c>
      <c r="AY117" s="15" t="s">
        <v>128</v>
      </c>
      <c r="BE117" s="197">
        <f t="shared" si="14"/>
        <v>0</v>
      </c>
      <c r="BF117" s="197">
        <f t="shared" si="15"/>
        <v>0</v>
      </c>
      <c r="BG117" s="197">
        <f t="shared" si="16"/>
        <v>0</v>
      </c>
      <c r="BH117" s="197">
        <f t="shared" si="17"/>
        <v>0</v>
      </c>
      <c r="BI117" s="197">
        <f t="shared" si="18"/>
        <v>0</v>
      </c>
      <c r="BJ117" s="15" t="s">
        <v>80</v>
      </c>
      <c r="BK117" s="197">
        <f t="shared" si="19"/>
        <v>0</v>
      </c>
      <c r="BL117" s="15" t="s">
        <v>154</v>
      </c>
      <c r="BM117" s="196" t="s">
        <v>223</v>
      </c>
    </row>
    <row r="118" spans="1:65" s="2" customFormat="1" ht="21.75" customHeight="1">
      <c r="A118" s="32"/>
      <c r="B118" s="33"/>
      <c r="C118" s="202" t="s">
        <v>224</v>
      </c>
      <c r="D118" s="202" t="s">
        <v>142</v>
      </c>
      <c r="E118" s="203" t="s">
        <v>225</v>
      </c>
      <c r="F118" s="204" t="s">
        <v>226</v>
      </c>
      <c r="G118" s="205" t="s">
        <v>135</v>
      </c>
      <c r="H118" s="206">
        <v>14</v>
      </c>
      <c r="I118" s="207"/>
      <c r="J118" s="208">
        <f t="shared" si="10"/>
        <v>0</v>
      </c>
      <c r="K118" s="204" t="s">
        <v>136</v>
      </c>
      <c r="L118" s="209"/>
      <c r="M118" s="210" t="s">
        <v>19</v>
      </c>
      <c r="N118" s="211" t="s">
        <v>43</v>
      </c>
      <c r="O118" s="62"/>
      <c r="P118" s="194">
        <f t="shared" si="11"/>
        <v>0</v>
      </c>
      <c r="Q118" s="194">
        <v>0</v>
      </c>
      <c r="R118" s="194">
        <f t="shared" si="12"/>
        <v>0</v>
      </c>
      <c r="S118" s="194">
        <v>0</v>
      </c>
      <c r="T118" s="195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6" t="s">
        <v>170</v>
      </c>
      <c r="AT118" s="196" t="s">
        <v>142</v>
      </c>
      <c r="AU118" s="196" t="s">
        <v>80</v>
      </c>
      <c r="AY118" s="15" t="s">
        <v>128</v>
      </c>
      <c r="BE118" s="197">
        <f t="shared" si="14"/>
        <v>0</v>
      </c>
      <c r="BF118" s="197">
        <f t="shared" si="15"/>
        <v>0</v>
      </c>
      <c r="BG118" s="197">
        <f t="shared" si="16"/>
        <v>0</v>
      </c>
      <c r="BH118" s="197">
        <f t="shared" si="17"/>
        <v>0</v>
      </c>
      <c r="BI118" s="197">
        <f t="shared" si="18"/>
        <v>0</v>
      </c>
      <c r="BJ118" s="15" t="s">
        <v>80</v>
      </c>
      <c r="BK118" s="197">
        <f t="shared" si="19"/>
        <v>0</v>
      </c>
      <c r="BL118" s="15" t="s">
        <v>154</v>
      </c>
      <c r="BM118" s="196" t="s">
        <v>227</v>
      </c>
    </row>
    <row r="119" spans="1:65" s="2" customFormat="1" ht="21.75" customHeight="1">
      <c r="A119" s="32"/>
      <c r="B119" s="33"/>
      <c r="C119" s="202" t="s">
        <v>7</v>
      </c>
      <c r="D119" s="202" t="s">
        <v>142</v>
      </c>
      <c r="E119" s="203" t="s">
        <v>228</v>
      </c>
      <c r="F119" s="204" t="s">
        <v>229</v>
      </c>
      <c r="G119" s="205" t="s">
        <v>135</v>
      </c>
      <c r="H119" s="206">
        <v>2</v>
      </c>
      <c r="I119" s="207"/>
      <c r="J119" s="208">
        <f t="shared" si="10"/>
        <v>0</v>
      </c>
      <c r="K119" s="204" t="s">
        <v>136</v>
      </c>
      <c r="L119" s="209"/>
      <c r="M119" s="210" t="s">
        <v>19</v>
      </c>
      <c r="N119" s="211" t="s">
        <v>43</v>
      </c>
      <c r="O119" s="62"/>
      <c r="P119" s="194">
        <f t="shared" si="11"/>
        <v>0</v>
      </c>
      <c r="Q119" s="194">
        <v>0</v>
      </c>
      <c r="R119" s="194">
        <f t="shared" si="12"/>
        <v>0</v>
      </c>
      <c r="S119" s="194">
        <v>0</v>
      </c>
      <c r="T119" s="195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6" t="s">
        <v>170</v>
      </c>
      <c r="AT119" s="196" t="s">
        <v>142</v>
      </c>
      <c r="AU119" s="196" t="s">
        <v>80</v>
      </c>
      <c r="AY119" s="15" t="s">
        <v>128</v>
      </c>
      <c r="BE119" s="197">
        <f t="shared" si="14"/>
        <v>0</v>
      </c>
      <c r="BF119" s="197">
        <f t="shared" si="15"/>
        <v>0</v>
      </c>
      <c r="BG119" s="197">
        <f t="shared" si="16"/>
        <v>0</v>
      </c>
      <c r="BH119" s="197">
        <f t="shared" si="17"/>
        <v>0</v>
      </c>
      <c r="BI119" s="197">
        <f t="shared" si="18"/>
        <v>0</v>
      </c>
      <c r="BJ119" s="15" t="s">
        <v>80</v>
      </c>
      <c r="BK119" s="197">
        <f t="shared" si="19"/>
        <v>0</v>
      </c>
      <c r="BL119" s="15" t="s">
        <v>154</v>
      </c>
      <c r="BM119" s="196" t="s">
        <v>230</v>
      </c>
    </row>
    <row r="120" spans="1:65" s="2" customFormat="1" ht="21.75" customHeight="1">
      <c r="A120" s="32"/>
      <c r="B120" s="33"/>
      <c r="C120" s="202" t="s">
        <v>231</v>
      </c>
      <c r="D120" s="202" t="s">
        <v>142</v>
      </c>
      <c r="E120" s="203" t="s">
        <v>232</v>
      </c>
      <c r="F120" s="204" t="s">
        <v>233</v>
      </c>
      <c r="G120" s="205" t="s">
        <v>135</v>
      </c>
      <c r="H120" s="206">
        <v>72</v>
      </c>
      <c r="I120" s="207"/>
      <c r="J120" s="208">
        <f t="shared" si="10"/>
        <v>0</v>
      </c>
      <c r="K120" s="204" t="s">
        <v>136</v>
      </c>
      <c r="L120" s="209"/>
      <c r="M120" s="210" t="s">
        <v>19</v>
      </c>
      <c r="N120" s="211" t="s">
        <v>43</v>
      </c>
      <c r="O120" s="62"/>
      <c r="P120" s="194">
        <f t="shared" si="11"/>
        <v>0</v>
      </c>
      <c r="Q120" s="194">
        <v>0</v>
      </c>
      <c r="R120" s="194">
        <f t="shared" si="12"/>
        <v>0</v>
      </c>
      <c r="S120" s="194">
        <v>0</v>
      </c>
      <c r="T120" s="195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6" t="s">
        <v>170</v>
      </c>
      <c r="AT120" s="196" t="s">
        <v>142</v>
      </c>
      <c r="AU120" s="196" t="s">
        <v>80</v>
      </c>
      <c r="AY120" s="15" t="s">
        <v>128</v>
      </c>
      <c r="BE120" s="197">
        <f t="shared" si="14"/>
        <v>0</v>
      </c>
      <c r="BF120" s="197">
        <f t="shared" si="15"/>
        <v>0</v>
      </c>
      <c r="BG120" s="197">
        <f t="shared" si="16"/>
        <v>0</v>
      </c>
      <c r="BH120" s="197">
        <f t="shared" si="17"/>
        <v>0</v>
      </c>
      <c r="BI120" s="197">
        <f t="shared" si="18"/>
        <v>0</v>
      </c>
      <c r="BJ120" s="15" t="s">
        <v>80</v>
      </c>
      <c r="BK120" s="197">
        <f t="shared" si="19"/>
        <v>0</v>
      </c>
      <c r="BL120" s="15" t="s">
        <v>154</v>
      </c>
      <c r="BM120" s="196" t="s">
        <v>234</v>
      </c>
    </row>
    <row r="121" spans="1:65" s="2" customFormat="1" ht="21.75" customHeight="1">
      <c r="A121" s="32"/>
      <c r="B121" s="33"/>
      <c r="C121" s="202" t="s">
        <v>235</v>
      </c>
      <c r="D121" s="202" t="s">
        <v>142</v>
      </c>
      <c r="E121" s="203" t="s">
        <v>236</v>
      </c>
      <c r="F121" s="204" t="s">
        <v>237</v>
      </c>
      <c r="G121" s="205" t="s">
        <v>135</v>
      </c>
      <c r="H121" s="206">
        <v>51</v>
      </c>
      <c r="I121" s="207"/>
      <c r="J121" s="208">
        <f t="shared" si="10"/>
        <v>0</v>
      </c>
      <c r="K121" s="204" t="s">
        <v>136</v>
      </c>
      <c r="L121" s="209"/>
      <c r="M121" s="210" t="s">
        <v>19</v>
      </c>
      <c r="N121" s="211" t="s">
        <v>43</v>
      </c>
      <c r="O121" s="62"/>
      <c r="P121" s="194">
        <f t="shared" si="11"/>
        <v>0</v>
      </c>
      <c r="Q121" s="194">
        <v>0</v>
      </c>
      <c r="R121" s="194">
        <f t="shared" si="12"/>
        <v>0</v>
      </c>
      <c r="S121" s="194">
        <v>0</v>
      </c>
      <c r="T121" s="195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6" t="s">
        <v>170</v>
      </c>
      <c r="AT121" s="196" t="s">
        <v>142</v>
      </c>
      <c r="AU121" s="196" t="s">
        <v>80</v>
      </c>
      <c r="AY121" s="15" t="s">
        <v>128</v>
      </c>
      <c r="BE121" s="197">
        <f t="shared" si="14"/>
        <v>0</v>
      </c>
      <c r="BF121" s="197">
        <f t="shared" si="15"/>
        <v>0</v>
      </c>
      <c r="BG121" s="197">
        <f t="shared" si="16"/>
        <v>0</v>
      </c>
      <c r="BH121" s="197">
        <f t="shared" si="17"/>
        <v>0</v>
      </c>
      <c r="BI121" s="197">
        <f t="shared" si="18"/>
        <v>0</v>
      </c>
      <c r="BJ121" s="15" t="s">
        <v>80</v>
      </c>
      <c r="BK121" s="197">
        <f t="shared" si="19"/>
        <v>0</v>
      </c>
      <c r="BL121" s="15" t="s">
        <v>154</v>
      </c>
      <c r="BM121" s="196" t="s">
        <v>238</v>
      </c>
    </row>
    <row r="122" spans="1:65" s="2" customFormat="1" ht="21.75" customHeight="1">
      <c r="A122" s="32"/>
      <c r="B122" s="33"/>
      <c r="C122" s="202" t="s">
        <v>239</v>
      </c>
      <c r="D122" s="202" t="s">
        <v>142</v>
      </c>
      <c r="E122" s="203" t="s">
        <v>240</v>
      </c>
      <c r="F122" s="204" t="s">
        <v>241</v>
      </c>
      <c r="G122" s="205" t="s">
        <v>135</v>
      </c>
      <c r="H122" s="206">
        <v>4</v>
      </c>
      <c r="I122" s="207"/>
      <c r="J122" s="208">
        <f t="shared" si="10"/>
        <v>0</v>
      </c>
      <c r="K122" s="204" t="s">
        <v>136</v>
      </c>
      <c r="L122" s="209"/>
      <c r="M122" s="210" t="s">
        <v>19</v>
      </c>
      <c r="N122" s="211" t="s">
        <v>43</v>
      </c>
      <c r="O122" s="62"/>
      <c r="P122" s="194">
        <f t="shared" si="11"/>
        <v>0</v>
      </c>
      <c r="Q122" s="194">
        <v>1.62</v>
      </c>
      <c r="R122" s="194">
        <f t="shared" si="12"/>
        <v>6.48</v>
      </c>
      <c r="S122" s="194">
        <v>0</v>
      </c>
      <c r="T122" s="195">
        <f t="shared" si="1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6" t="s">
        <v>157</v>
      </c>
      <c r="AT122" s="196" t="s">
        <v>142</v>
      </c>
      <c r="AU122" s="196" t="s">
        <v>80</v>
      </c>
      <c r="AY122" s="15" t="s">
        <v>128</v>
      </c>
      <c r="BE122" s="197">
        <f t="shared" si="14"/>
        <v>0</v>
      </c>
      <c r="BF122" s="197">
        <f t="shared" si="15"/>
        <v>0</v>
      </c>
      <c r="BG122" s="197">
        <f t="shared" si="16"/>
        <v>0</v>
      </c>
      <c r="BH122" s="197">
        <f t="shared" si="17"/>
        <v>0</v>
      </c>
      <c r="BI122" s="197">
        <f t="shared" si="18"/>
        <v>0</v>
      </c>
      <c r="BJ122" s="15" t="s">
        <v>80</v>
      </c>
      <c r="BK122" s="197">
        <f t="shared" si="19"/>
        <v>0</v>
      </c>
      <c r="BL122" s="15" t="s">
        <v>157</v>
      </c>
      <c r="BM122" s="196" t="s">
        <v>242</v>
      </c>
    </row>
    <row r="123" spans="1:65" s="2" customFormat="1" ht="21.75" customHeight="1">
      <c r="A123" s="32"/>
      <c r="B123" s="33"/>
      <c r="C123" s="202" t="s">
        <v>243</v>
      </c>
      <c r="D123" s="202" t="s">
        <v>142</v>
      </c>
      <c r="E123" s="203" t="s">
        <v>244</v>
      </c>
      <c r="F123" s="204" t="s">
        <v>245</v>
      </c>
      <c r="G123" s="205" t="s">
        <v>135</v>
      </c>
      <c r="H123" s="206">
        <v>2</v>
      </c>
      <c r="I123" s="207"/>
      <c r="J123" s="208">
        <f t="shared" si="10"/>
        <v>0</v>
      </c>
      <c r="K123" s="204" t="s">
        <v>136</v>
      </c>
      <c r="L123" s="209"/>
      <c r="M123" s="210" t="s">
        <v>19</v>
      </c>
      <c r="N123" s="211" t="s">
        <v>43</v>
      </c>
      <c r="O123" s="62"/>
      <c r="P123" s="194">
        <f t="shared" si="11"/>
        <v>0</v>
      </c>
      <c r="Q123" s="194">
        <v>0</v>
      </c>
      <c r="R123" s="194">
        <f t="shared" si="12"/>
        <v>0</v>
      </c>
      <c r="S123" s="194">
        <v>0</v>
      </c>
      <c r="T123" s="195">
        <f t="shared" si="1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6" t="s">
        <v>157</v>
      </c>
      <c r="AT123" s="196" t="s">
        <v>142</v>
      </c>
      <c r="AU123" s="196" t="s">
        <v>80</v>
      </c>
      <c r="AY123" s="15" t="s">
        <v>128</v>
      </c>
      <c r="BE123" s="197">
        <f t="shared" si="14"/>
        <v>0</v>
      </c>
      <c r="BF123" s="197">
        <f t="shared" si="15"/>
        <v>0</v>
      </c>
      <c r="BG123" s="197">
        <f t="shared" si="16"/>
        <v>0</v>
      </c>
      <c r="BH123" s="197">
        <f t="shared" si="17"/>
        <v>0</v>
      </c>
      <c r="BI123" s="197">
        <f t="shared" si="18"/>
        <v>0</v>
      </c>
      <c r="BJ123" s="15" t="s">
        <v>80</v>
      </c>
      <c r="BK123" s="197">
        <f t="shared" si="19"/>
        <v>0</v>
      </c>
      <c r="BL123" s="15" t="s">
        <v>157</v>
      </c>
      <c r="BM123" s="196" t="s">
        <v>246</v>
      </c>
    </row>
    <row r="124" spans="1:65" s="2" customFormat="1" ht="21.75" customHeight="1">
      <c r="A124" s="32"/>
      <c r="B124" s="33"/>
      <c r="C124" s="202" t="s">
        <v>247</v>
      </c>
      <c r="D124" s="202" t="s">
        <v>142</v>
      </c>
      <c r="E124" s="203" t="s">
        <v>248</v>
      </c>
      <c r="F124" s="204" t="s">
        <v>249</v>
      </c>
      <c r="G124" s="205" t="s">
        <v>145</v>
      </c>
      <c r="H124" s="206">
        <v>70</v>
      </c>
      <c r="I124" s="207"/>
      <c r="J124" s="208">
        <f t="shared" si="10"/>
        <v>0</v>
      </c>
      <c r="K124" s="204" t="s">
        <v>136</v>
      </c>
      <c r="L124" s="209"/>
      <c r="M124" s="210" t="s">
        <v>19</v>
      </c>
      <c r="N124" s="211" t="s">
        <v>43</v>
      </c>
      <c r="O124" s="62"/>
      <c r="P124" s="194">
        <f t="shared" si="11"/>
        <v>0</v>
      </c>
      <c r="Q124" s="194">
        <v>0</v>
      </c>
      <c r="R124" s="194">
        <f t="shared" si="12"/>
        <v>0</v>
      </c>
      <c r="S124" s="194">
        <v>0</v>
      </c>
      <c r="T124" s="195">
        <f t="shared" si="1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6" t="s">
        <v>157</v>
      </c>
      <c r="AT124" s="196" t="s">
        <v>142</v>
      </c>
      <c r="AU124" s="196" t="s">
        <v>80</v>
      </c>
      <c r="AY124" s="15" t="s">
        <v>128</v>
      </c>
      <c r="BE124" s="197">
        <f t="shared" si="14"/>
        <v>0</v>
      </c>
      <c r="BF124" s="197">
        <f t="shared" si="15"/>
        <v>0</v>
      </c>
      <c r="BG124" s="197">
        <f t="shared" si="16"/>
        <v>0</v>
      </c>
      <c r="BH124" s="197">
        <f t="shared" si="17"/>
        <v>0</v>
      </c>
      <c r="BI124" s="197">
        <f t="shared" si="18"/>
        <v>0</v>
      </c>
      <c r="BJ124" s="15" t="s">
        <v>80</v>
      </c>
      <c r="BK124" s="197">
        <f t="shared" si="19"/>
        <v>0</v>
      </c>
      <c r="BL124" s="15" t="s">
        <v>157</v>
      </c>
      <c r="BM124" s="196" t="s">
        <v>250</v>
      </c>
    </row>
    <row r="125" spans="1:65" s="2" customFormat="1" ht="21.75" customHeight="1">
      <c r="A125" s="32"/>
      <c r="B125" s="33"/>
      <c r="C125" s="202" t="s">
        <v>251</v>
      </c>
      <c r="D125" s="202" t="s">
        <v>142</v>
      </c>
      <c r="E125" s="203" t="s">
        <v>252</v>
      </c>
      <c r="F125" s="204" t="s">
        <v>253</v>
      </c>
      <c r="G125" s="205" t="s">
        <v>135</v>
      </c>
      <c r="H125" s="206">
        <v>2</v>
      </c>
      <c r="I125" s="207"/>
      <c r="J125" s="208">
        <f t="shared" si="10"/>
        <v>0</v>
      </c>
      <c r="K125" s="204" t="s">
        <v>136</v>
      </c>
      <c r="L125" s="209"/>
      <c r="M125" s="210" t="s">
        <v>19</v>
      </c>
      <c r="N125" s="211" t="s">
        <v>43</v>
      </c>
      <c r="O125" s="62"/>
      <c r="P125" s="194">
        <f t="shared" si="11"/>
        <v>0</v>
      </c>
      <c r="Q125" s="194">
        <v>0</v>
      </c>
      <c r="R125" s="194">
        <f t="shared" si="12"/>
        <v>0</v>
      </c>
      <c r="S125" s="194">
        <v>0</v>
      </c>
      <c r="T125" s="195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6" t="s">
        <v>157</v>
      </c>
      <c r="AT125" s="196" t="s">
        <v>142</v>
      </c>
      <c r="AU125" s="196" t="s">
        <v>80</v>
      </c>
      <c r="AY125" s="15" t="s">
        <v>128</v>
      </c>
      <c r="BE125" s="197">
        <f t="shared" si="14"/>
        <v>0</v>
      </c>
      <c r="BF125" s="197">
        <f t="shared" si="15"/>
        <v>0</v>
      </c>
      <c r="BG125" s="197">
        <f t="shared" si="16"/>
        <v>0</v>
      </c>
      <c r="BH125" s="197">
        <f t="shared" si="17"/>
        <v>0</v>
      </c>
      <c r="BI125" s="197">
        <f t="shared" si="18"/>
        <v>0</v>
      </c>
      <c r="BJ125" s="15" t="s">
        <v>80</v>
      </c>
      <c r="BK125" s="197">
        <f t="shared" si="19"/>
        <v>0</v>
      </c>
      <c r="BL125" s="15" t="s">
        <v>157</v>
      </c>
      <c r="BM125" s="196" t="s">
        <v>254</v>
      </c>
    </row>
    <row r="126" spans="1:65" s="2" customFormat="1" ht="21.75" customHeight="1">
      <c r="A126" s="32"/>
      <c r="B126" s="33"/>
      <c r="C126" s="202" t="s">
        <v>255</v>
      </c>
      <c r="D126" s="202" t="s">
        <v>142</v>
      </c>
      <c r="E126" s="203" t="s">
        <v>256</v>
      </c>
      <c r="F126" s="204" t="s">
        <v>257</v>
      </c>
      <c r="G126" s="205" t="s">
        <v>145</v>
      </c>
      <c r="H126" s="206">
        <v>154</v>
      </c>
      <c r="I126" s="207"/>
      <c r="J126" s="208">
        <f t="shared" si="10"/>
        <v>0</v>
      </c>
      <c r="K126" s="204" t="s">
        <v>136</v>
      </c>
      <c r="L126" s="209"/>
      <c r="M126" s="210" t="s">
        <v>19</v>
      </c>
      <c r="N126" s="211" t="s">
        <v>43</v>
      </c>
      <c r="O126" s="62"/>
      <c r="P126" s="194">
        <f t="shared" si="11"/>
        <v>0</v>
      </c>
      <c r="Q126" s="194">
        <v>0</v>
      </c>
      <c r="R126" s="194">
        <f t="shared" si="12"/>
        <v>0</v>
      </c>
      <c r="S126" s="194">
        <v>0</v>
      </c>
      <c r="T126" s="195">
        <f t="shared" si="1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6" t="s">
        <v>258</v>
      </c>
      <c r="AT126" s="196" t="s">
        <v>142</v>
      </c>
      <c r="AU126" s="196" t="s">
        <v>80</v>
      </c>
      <c r="AY126" s="15" t="s">
        <v>128</v>
      </c>
      <c r="BE126" s="197">
        <f t="shared" si="14"/>
        <v>0</v>
      </c>
      <c r="BF126" s="197">
        <f t="shared" si="15"/>
        <v>0</v>
      </c>
      <c r="BG126" s="197">
        <f t="shared" si="16"/>
        <v>0</v>
      </c>
      <c r="BH126" s="197">
        <f t="shared" si="17"/>
        <v>0</v>
      </c>
      <c r="BI126" s="197">
        <f t="shared" si="18"/>
        <v>0</v>
      </c>
      <c r="BJ126" s="15" t="s">
        <v>80</v>
      </c>
      <c r="BK126" s="197">
        <f t="shared" si="19"/>
        <v>0</v>
      </c>
      <c r="BL126" s="15" t="s">
        <v>178</v>
      </c>
      <c r="BM126" s="196" t="s">
        <v>259</v>
      </c>
    </row>
    <row r="127" spans="1:65" s="2" customFormat="1" ht="21.75" customHeight="1">
      <c r="A127" s="32"/>
      <c r="B127" s="33"/>
      <c r="C127" s="202" t="s">
        <v>260</v>
      </c>
      <c r="D127" s="202" t="s">
        <v>142</v>
      </c>
      <c r="E127" s="203" t="s">
        <v>261</v>
      </c>
      <c r="F127" s="204" t="s">
        <v>262</v>
      </c>
      <c r="G127" s="205" t="s">
        <v>145</v>
      </c>
      <c r="H127" s="206">
        <v>40</v>
      </c>
      <c r="I127" s="207"/>
      <c r="J127" s="208">
        <f t="shared" si="10"/>
        <v>0</v>
      </c>
      <c r="K127" s="204" t="s">
        <v>136</v>
      </c>
      <c r="L127" s="209"/>
      <c r="M127" s="210" t="s">
        <v>19</v>
      </c>
      <c r="N127" s="211" t="s">
        <v>43</v>
      </c>
      <c r="O127" s="62"/>
      <c r="P127" s="194">
        <f t="shared" si="11"/>
        <v>0</v>
      </c>
      <c r="Q127" s="194">
        <v>0</v>
      </c>
      <c r="R127" s="194">
        <f t="shared" si="12"/>
        <v>0</v>
      </c>
      <c r="S127" s="194">
        <v>0</v>
      </c>
      <c r="T127" s="195">
        <f t="shared" si="1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6" t="s">
        <v>258</v>
      </c>
      <c r="AT127" s="196" t="s">
        <v>142</v>
      </c>
      <c r="AU127" s="196" t="s">
        <v>80</v>
      </c>
      <c r="AY127" s="15" t="s">
        <v>128</v>
      </c>
      <c r="BE127" s="197">
        <f t="shared" si="14"/>
        <v>0</v>
      </c>
      <c r="BF127" s="197">
        <f t="shared" si="15"/>
        <v>0</v>
      </c>
      <c r="BG127" s="197">
        <f t="shared" si="16"/>
        <v>0</v>
      </c>
      <c r="BH127" s="197">
        <f t="shared" si="17"/>
        <v>0</v>
      </c>
      <c r="BI127" s="197">
        <f t="shared" si="18"/>
        <v>0</v>
      </c>
      <c r="BJ127" s="15" t="s">
        <v>80</v>
      </c>
      <c r="BK127" s="197">
        <f t="shared" si="19"/>
        <v>0</v>
      </c>
      <c r="BL127" s="15" t="s">
        <v>178</v>
      </c>
      <c r="BM127" s="196" t="s">
        <v>263</v>
      </c>
    </row>
    <row r="128" spans="1:65" s="2" customFormat="1" ht="21.75" customHeight="1">
      <c r="A128" s="32"/>
      <c r="B128" s="33"/>
      <c r="C128" s="185" t="s">
        <v>264</v>
      </c>
      <c r="D128" s="185" t="s">
        <v>132</v>
      </c>
      <c r="E128" s="186" t="s">
        <v>265</v>
      </c>
      <c r="F128" s="187" t="s">
        <v>266</v>
      </c>
      <c r="G128" s="188" t="s">
        <v>145</v>
      </c>
      <c r="H128" s="189">
        <v>154</v>
      </c>
      <c r="I128" s="190"/>
      <c r="J128" s="191">
        <f t="shared" si="10"/>
        <v>0</v>
      </c>
      <c r="K128" s="187" t="s">
        <v>136</v>
      </c>
      <c r="L128" s="37"/>
      <c r="M128" s="192" t="s">
        <v>19</v>
      </c>
      <c r="N128" s="193" t="s">
        <v>43</v>
      </c>
      <c r="O128" s="62"/>
      <c r="P128" s="194">
        <f t="shared" si="11"/>
        <v>0</v>
      </c>
      <c r="Q128" s="194">
        <v>0</v>
      </c>
      <c r="R128" s="194">
        <f t="shared" si="12"/>
        <v>0</v>
      </c>
      <c r="S128" s="194">
        <v>0</v>
      </c>
      <c r="T128" s="195">
        <f t="shared" si="1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6" t="s">
        <v>154</v>
      </c>
      <c r="AT128" s="196" t="s">
        <v>132</v>
      </c>
      <c r="AU128" s="196" t="s">
        <v>80</v>
      </c>
      <c r="AY128" s="15" t="s">
        <v>128</v>
      </c>
      <c r="BE128" s="197">
        <f t="shared" si="14"/>
        <v>0</v>
      </c>
      <c r="BF128" s="197">
        <f t="shared" si="15"/>
        <v>0</v>
      </c>
      <c r="BG128" s="197">
        <f t="shared" si="16"/>
        <v>0</v>
      </c>
      <c r="BH128" s="197">
        <f t="shared" si="17"/>
        <v>0</v>
      </c>
      <c r="BI128" s="197">
        <f t="shared" si="18"/>
        <v>0</v>
      </c>
      <c r="BJ128" s="15" t="s">
        <v>80</v>
      </c>
      <c r="BK128" s="197">
        <f t="shared" si="19"/>
        <v>0</v>
      </c>
      <c r="BL128" s="15" t="s">
        <v>154</v>
      </c>
      <c r="BM128" s="196" t="s">
        <v>267</v>
      </c>
    </row>
    <row r="129" spans="1:65" s="2" customFormat="1" ht="21.75" customHeight="1">
      <c r="A129" s="32"/>
      <c r="B129" s="33"/>
      <c r="C129" s="185" t="s">
        <v>268</v>
      </c>
      <c r="D129" s="185" t="s">
        <v>132</v>
      </c>
      <c r="E129" s="186" t="s">
        <v>269</v>
      </c>
      <c r="F129" s="187" t="s">
        <v>270</v>
      </c>
      <c r="G129" s="188" t="s">
        <v>145</v>
      </c>
      <c r="H129" s="189">
        <v>40</v>
      </c>
      <c r="I129" s="190"/>
      <c r="J129" s="191">
        <f t="shared" si="10"/>
        <v>0</v>
      </c>
      <c r="K129" s="187" t="s">
        <v>136</v>
      </c>
      <c r="L129" s="37"/>
      <c r="M129" s="192" t="s">
        <v>19</v>
      </c>
      <c r="N129" s="193" t="s">
        <v>43</v>
      </c>
      <c r="O129" s="62"/>
      <c r="P129" s="194">
        <f t="shared" si="11"/>
        <v>0</v>
      </c>
      <c r="Q129" s="194">
        <v>0</v>
      </c>
      <c r="R129" s="194">
        <f t="shared" si="12"/>
        <v>0</v>
      </c>
      <c r="S129" s="194">
        <v>0</v>
      </c>
      <c r="T129" s="195">
        <f t="shared" si="1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6" t="s">
        <v>154</v>
      </c>
      <c r="AT129" s="196" t="s">
        <v>132</v>
      </c>
      <c r="AU129" s="196" t="s">
        <v>80</v>
      </c>
      <c r="AY129" s="15" t="s">
        <v>128</v>
      </c>
      <c r="BE129" s="197">
        <f t="shared" si="14"/>
        <v>0</v>
      </c>
      <c r="BF129" s="197">
        <f t="shared" si="15"/>
        <v>0</v>
      </c>
      <c r="BG129" s="197">
        <f t="shared" si="16"/>
        <v>0</v>
      </c>
      <c r="BH129" s="197">
        <f t="shared" si="17"/>
        <v>0</v>
      </c>
      <c r="BI129" s="197">
        <f t="shared" si="18"/>
        <v>0</v>
      </c>
      <c r="BJ129" s="15" t="s">
        <v>80</v>
      </c>
      <c r="BK129" s="197">
        <f t="shared" si="19"/>
        <v>0</v>
      </c>
      <c r="BL129" s="15" t="s">
        <v>154</v>
      </c>
      <c r="BM129" s="196" t="s">
        <v>271</v>
      </c>
    </row>
    <row r="130" spans="1:65" s="2" customFormat="1" ht="21.75" customHeight="1">
      <c r="A130" s="32"/>
      <c r="B130" s="33"/>
      <c r="C130" s="185" t="s">
        <v>272</v>
      </c>
      <c r="D130" s="185" t="s">
        <v>132</v>
      </c>
      <c r="E130" s="186" t="s">
        <v>273</v>
      </c>
      <c r="F130" s="187" t="s">
        <v>274</v>
      </c>
      <c r="G130" s="188" t="s">
        <v>135</v>
      </c>
      <c r="H130" s="189">
        <v>16</v>
      </c>
      <c r="I130" s="190"/>
      <c r="J130" s="191">
        <f t="shared" si="10"/>
        <v>0</v>
      </c>
      <c r="K130" s="187" t="s">
        <v>136</v>
      </c>
      <c r="L130" s="37"/>
      <c r="M130" s="192" t="s">
        <v>19</v>
      </c>
      <c r="N130" s="193" t="s">
        <v>43</v>
      </c>
      <c r="O130" s="62"/>
      <c r="P130" s="194">
        <f t="shared" si="11"/>
        <v>0</v>
      </c>
      <c r="Q130" s="194">
        <v>0</v>
      </c>
      <c r="R130" s="194">
        <f t="shared" si="12"/>
        <v>0</v>
      </c>
      <c r="S130" s="194">
        <v>0</v>
      </c>
      <c r="T130" s="195">
        <f t="shared" si="1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6" t="s">
        <v>154</v>
      </c>
      <c r="AT130" s="196" t="s">
        <v>132</v>
      </c>
      <c r="AU130" s="196" t="s">
        <v>80</v>
      </c>
      <c r="AY130" s="15" t="s">
        <v>128</v>
      </c>
      <c r="BE130" s="197">
        <f t="shared" si="14"/>
        <v>0</v>
      </c>
      <c r="BF130" s="197">
        <f t="shared" si="15"/>
        <v>0</v>
      </c>
      <c r="BG130" s="197">
        <f t="shared" si="16"/>
        <v>0</v>
      </c>
      <c r="BH130" s="197">
        <f t="shared" si="17"/>
        <v>0</v>
      </c>
      <c r="BI130" s="197">
        <f t="shared" si="18"/>
        <v>0</v>
      </c>
      <c r="BJ130" s="15" t="s">
        <v>80</v>
      </c>
      <c r="BK130" s="197">
        <f t="shared" si="19"/>
        <v>0</v>
      </c>
      <c r="BL130" s="15" t="s">
        <v>154</v>
      </c>
      <c r="BM130" s="196" t="s">
        <v>275</v>
      </c>
    </row>
    <row r="131" spans="1:65" s="2" customFormat="1" ht="21.75" customHeight="1">
      <c r="A131" s="32"/>
      <c r="B131" s="33"/>
      <c r="C131" s="202" t="s">
        <v>276</v>
      </c>
      <c r="D131" s="202" t="s">
        <v>142</v>
      </c>
      <c r="E131" s="203" t="s">
        <v>277</v>
      </c>
      <c r="F131" s="204" t="s">
        <v>278</v>
      </c>
      <c r="G131" s="205" t="s">
        <v>135</v>
      </c>
      <c r="H131" s="206">
        <v>1</v>
      </c>
      <c r="I131" s="207"/>
      <c r="J131" s="208">
        <f t="shared" si="10"/>
        <v>0</v>
      </c>
      <c r="K131" s="204" t="s">
        <v>136</v>
      </c>
      <c r="L131" s="209"/>
      <c r="M131" s="210" t="s">
        <v>19</v>
      </c>
      <c r="N131" s="211" t="s">
        <v>43</v>
      </c>
      <c r="O131" s="62"/>
      <c r="P131" s="194">
        <f t="shared" si="11"/>
        <v>0</v>
      </c>
      <c r="Q131" s="194">
        <v>0</v>
      </c>
      <c r="R131" s="194">
        <f t="shared" si="12"/>
        <v>0</v>
      </c>
      <c r="S131" s="194">
        <v>0</v>
      </c>
      <c r="T131" s="195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6" t="s">
        <v>82</v>
      </c>
      <c r="AT131" s="196" t="s">
        <v>142</v>
      </c>
      <c r="AU131" s="196" t="s">
        <v>80</v>
      </c>
      <c r="AY131" s="15" t="s">
        <v>128</v>
      </c>
      <c r="BE131" s="197">
        <f t="shared" si="14"/>
        <v>0</v>
      </c>
      <c r="BF131" s="197">
        <f t="shared" si="15"/>
        <v>0</v>
      </c>
      <c r="BG131" s="197">
        <f t="shared" si="16"/>
        <v>0</v>
      </c>
      <c r="BH131" s="197">
        <f t="shared" si="17"/>
        <v>0</v>
      </c>
      <c r="BI131" s="197">
        <f t="shared" si="18"/>
        <v>0</v>
      </c>
      <c r="BJ131" s="15" t="s">
        <v>80</v>
      </c>
      <c r="BK131" s="197">
        <f t="shared" si="19"/>
        <v>0</v>
      </c>
      <c r="BL131" s="15" t="s">
        <v>80</v>
      </c>
      <c r="BM131" s="196" t="s">
        <v>279</v>
      </c>
    </row>
    <row r="132" spans="1:65" s="2" customFormat="1" ht="21.75" customHeight="1">
      <c r="A132" s="32"/>
      <c r="B132" s="33"/>
      <c r="C132" s="185" t="s">
        <v>280</v>
      </c>
      <c r="D132" s="185" t="s">
        <v>132</v>
      </c>
      <c r="E132" s="186" t="s">
        <v>281</v>
      </c>
      <c r="F132" s="187" t="s">
        <v>282</v>
      </c>
      <c r="G132" s="188" t="s">
        <v>135</v>
      </c>
      <c r="H132" s="189">
        <v>1</v>
      </c>
      <c r="I132" s="190"/>
      <c r="J132" s="191">
        <f t="shared" si="10"/>
        <v>0</v>
      </c>
      <c r="K132" s="187" t="s">
        <v>136</v>
      </c>
      <c r="L132" s="37"/>
      <c r="M132" s="192" t="s">
        <v>19</v>
      </c>
      <c r="N132" s="193" t="s">
        <v>43</v>
      </c>
      <c r="O132" s="62"/>
      <c r="P132" s="194">
        <f t="shared" si="11"/>
        <v>0</v>
      </c>
      <c r="Q132" s="194">
        <v>0</v>
      </c>
      <c r="R132" s="194">
        <f t="shared" si="12"/>
        <v>0</v>
      </c>
      <c r="S132" s="194">
        <v>0</v>
      </c>
      <c r="T132" s="195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6" t="s">
        <v>80</v>
      </c>
      <c r="AT132" s="196" t="s">
        <v>132</v>
      </c>
      <c r="AU132" s="196" t="s">
        <v>80</v>
      </c>
      <c r="AY132" s="15" t="s">
        <v>128</v>
      </c>
      <c r="BE132" s="197">
        <f t="shared" si="14"/>
        <v>0</v>
      </c>
      <c r="BF132" s="197">
        <f t="shared" si="15"/>
        <v>0</v>
      </c>
      <c r="BG132" s="197">
        <f t="shared" si="16"/>
        <v>0</v>
      </c>
      <c r="BH132" s="197">
        <f t="shared" si="17"/>
        <v>0</v>
      </c>
      <c r="BI132" s="197">
        <f t="shared" si="18"/>
        <v>0</v>
      </c>
      <c r="BJ132" s="15" t="s">
        <v>80</v>
      </c>
      <c r="BK132" s="197">
        <f t="shared" si="19"/>
        <v>0</v>
      </c>
      <c r="BL132" s="15" t="s">
        <v>80</v>
      </c>
      <c r="BM132" s="196" t="s">
        <v>283</v>
      </c>
    </row>
    <row r="133" spans="1:65" s="2" customFormat="1" ht="21.75" customHeight="1">
      <c r="A133" s="32"/>
      <c r="B133" s="33"/>
      <c r="C133" s="202" t="s">
        <v>284</v>
      </c>
      <c r="D133" s="202" t="s">
        <v>142</v>
      </c>
      <c r="E133" s="203" t="s">
        <v>285</v>
      </c>
      <c r="F133" s="204" t="s">
        <v>286</v>
      </c>
      <c r="G133" s="205" t="s">
        <v>135</v>
      </c>
      <c r="H133" s="206">
        <v>1</v>
      </c>
      <c r="I133" s="207"/>
      <c r="J133" s="208">
        <f t="shared" si="10"/>
        <v>0</v>
      </c>
      <c r="K133" s="204" t="s">
        <v>136</v>
      </c>
      <c r="L133" s="209"/>
      <c r="M133" s="210" t="s">
        <v>19</v>
      </c>
      <c r="N133" s="211" t="s">
        <v>43</v>
      </c>
      <c r="O133" s="62"/>
      <c r="P133" s="194">
        <f t="shared" si="11"/>
        <v>0</v>
      </c>
      <c r="Q133" s="194">
        <v>0</v>
      </c>
      <c r="R133" s="194">
        <f t="shared" si="12"/>
        <v>0</v>
      </c>
      <c r="S133" s="194">
        <v>0</v>
      </c>
      <c r="T133" s="195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6" t="s">
        <v>82</v>
      </c>
      <c r="AT133" s="196" t="s">
        <v>142</v>
      </c>
      <c r="AU133" s="196" t="s">
        <v>80</v>
      </c>
      <c r="AY133" s="15" t="s">
        <v>128</v>
      </c>
      <c r="BE133" s="197">
        <f t="shared" si="14"/>
        <v>0</v>
      </c>
      <c r="BF133" s="197">
        <f t="shared" si="15"/>
        <v>0</v>
      </c>
      <c r="BG133" s="197">
        <f t="shared" si="16"/>
        <v>0</v>
      </c>
      <c r="BH133" s="197">
        <f t="shared" si="17"/>
        <v>0</v>
      </c>
      <c r="BI133" s="197">
        <f t="shared" si="18"/>
        <v>0</v>
      </c>
      <c r="BJ133" s="15" t="s">
        <v>80</v>
      </c>
      <c r="BK133" s="197">
        <f t="shared" si="19"/>
        <v>0</v>
      </c>
      <c r="BL133" s="15" t="s">
        <v>80</v>
      </c>
      <c r="BM133" s="196" t="s">
        <v>287</v>
      </c>
    </row>
    <row r="134" spans="1:65" s="2" customFormat="1" ht="21.75" customHeight="1">
      <c r="A134" s="32"/>
      <c r="B134" s="33"/>
      <c r="C134" s="202" t="s">
        <v>288</v>
      </c>
      <c r="D134" s="202" t="s">
        <v>142</v>
      </c>
      <c r="E134" s="203" t="s">
        <v>289</v>
      </c>
      <c r="F134" s="204" t="s">
        <v>290</v>
      </c>
      <c r="G134" s="205" t="s">
        <v>135</v>
      </c>
      <c r="H134" s="206">
        <v>4</v>
      </c>
      <c r="I134" s="207"/>
      <c r="J134" s="208">
        <f t="shared" si="10"/>
        <v>0</v>
      </c>
      <c r="K134" s="204" t="s">
        <v>136</v>
      </c>
      <c r="L134" s="209"/>
      <c r="M134" s="210" t="s">
        <v>19</v>
      </c>
      <c r="N134" s="211" t="s">
        <v>43</v>
      </c>
      <c r="O134" s="62"/>
      <c r="P134" s="194">
        <f t="shared" si="11"/>
        <v>0</v>
      </c>
      <c r="Q134" s="194">
        <v>0</v>
      </c>
      <c r="R134" s="194">
        <f t="shared" si="12"/>
        <v>0</v>
      </c>
      <c r="S134" s="194">
        <v>0</v>
      </c>
      <c r="T134" s="195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6" t="s">
        <v>82</v>
      </c>
      <c r="AT134" s="196" t="s">
        <v>142</v>
      </c>
      <c r="AU134" s="196" t="s">
        <v>80</v>
      </c>
      <c r="AY134" s="15" t="s">
        <v>128</v>
      </c>
      <c r="BE134" s="197">
        <f t="shared" si="14"/>
        <v>0</v>
      </c>
      <c r="BF134" s="197">
        <f t="shared" si="15"/>
        <v>0</v>
      </c>
      <c r="BG134" s="197">
        <f t="shared" si="16"/>
        <v>0</v>
      </c>
      <c r="BH134" s="197">
        <f t="shared" si="17"/>
        <v>0</v>
      </c>
      <c r="BI134" s="197">
        <f t="shared" si="18"/>
        <v>0</v>
      </c>
      <c r="BJ134" s="15" t="s">
        <v>80</v>
      </c>
      <c r="BK134" s="197">
        <f t="shared" si="19"/>
        <v>0</v>
      </c>
      <c r="BL134" s="15" t="s">
        <v>80</v>
      </c>
      <c r="BM134" s="196" t="s">
        <v>291</v>
      </c>
    </row>
    <row r="135" spans="1:65" s="12" customFormat="1" ht="22.9" customHeight="1">
      <c r="B135" s="169"/>
      <c r="C135" s="170"/>
      <c r="D135" s="171" t="s">
        <v>71</v>
      </c>
      <c r="E135" s="183" t="s">
        <v>292</v>
      </c>
      <c r="F135" s="183" t="s">
        <v>293</v>
      </c>
      <c r="G135" s="170"/>
      <c r="H135" s="170"/>
      <c r="I135" s="173"/>
      <c r="J135" s="184">
        <f>BK135</f>
        <v>0</v>
      </c>
      <c r="K135" s="170"/>
      <c r="L135" s="175"/>
      <c r="M135" s="176"/>
      <c r="N135" s="177"/>
      <c r="O135" s="177"/>
      <c r="P135" s="178">
        <f>SUM(P136:P144)</f>
        <v>0</v>
      </c>
      <c r="Q135" s="177"/>
      <c r="R135" s="178">
        <f>SUM(R136:R144)</f>
        <v>0</v>
      </c>
      <c r="S135" s="177"/>
      <c r="T135" s="179">
        <f>SUM(T136:T144)</f>
        <v>0</v>
      </c>
      <c r="AR135" s="180" t="s">
        <v>80</v>
      </c>
      <c r="AT135" s="181" t="s">
        <v>71</v>
      </c>
      <c r="AU135" s="181" t="s">
        <v>80</v>
      </c>
      <c r="AY135" s="180" t="s">
        <v>128</v>
      </c>
      <c r="BK135" s="182">
        <f>SUM(BK136:BK144)</f>
        <v>0</v>
      </c>
    </row>
    <row r="136" spans="1:65" s="2" customFormat="1" ht="33" customHeight="1">
      <c r="A136" s="32"/>
      <c r="B136" s="33"/>
      <c r="C136" s="202" t="s">
        <v>294</v>
      </c>
      <c r="D136" s="202" t="s">
        <v>142</v>
      </c>
      <c r="E136" s="203" t="s">
        <v>295</v>
      </c>
      <c r="F136" s="204" t="s">
        <v>296</v>
      </c>
      <c r="G136" s="205" t="s">
        <v>135</v>
      </c>
      <c r="H136" s="206">
        <v>1</v>
      </c>
      <c r="I136" s="207"/>
      <c r="J136" s="208">
        <f>ROUND(I136*H136,2)</f>
        <v>0</v>
      </c>
      <c r="K136" s="204" t="s">
        <v>136</v>
      </c>
      <c r="L136" s="209"/>
      <c r="M136" s="210" t="s">
        <v>19</v>
      </c>
      <c r="N136" s="211" t="s">
        <v>43</v>
      </c>
      <c r="O136" s="62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6" t="s">
        <v>157</v>
      </c>
      <c r="AT136" s="196" t="s">
        <v>142</v>
      </c>
      <c r="AU136" s="196" t="s">
        <v>82</v>
      </c>
      <c r="AY136" s="15" t="s">
        <v>128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5" t="s">
        <v>80</v>
      </c>
      <c r="BK136" s="197">
        <f>ROUND(I136*H136,2)</f>
        <v>0</v>
      </c>
      <c r="BL136" s="15" t="s">
        <v>157</v>
      </c>
      <c r="BM136" s="196" t="s">
        <v>297</v>
      </c>
    </row>
    <row r="137" spans="1:65" s="2" customFormat="1" ht="19.5">
      <c r="A137" s="32"/>
      <c r="B137" s="33"/>
      <c r="C137" s="34"/>
      <c r="D137" s="198" t="s">
        <v>210</v>
      </c>
      <c r="E137" s="34"/>
      <c r="F137" s="199" t="s">
        <v>298</v>
      </c>
      <c r="G137" s="34"/>
      <c r="H137" s="34"/>
      <c r="I137" s="106"/>
      <c r="J137" s="34"/>
      <c r="K137" s="34"/>
      <c r="L137" s="37"/>
      <c r="M137" s="200"/>
      <c r="N137" s="201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210</v>
      </c>
      <c r="AU137" s="15" t="s">
        <v>82</v>
      </c>
    </row>
    <row r="138" spans="1:65" s="2" customFormat="1" ht="21.75" customHeight="1">
      <c r="A138" s="32"/>
      <c r="B138" s="33"/>
      <c r="C138" s="185" t="s">
        <v>299</v>
      </c>
      <c r="D138" s="185" t="s">
        <v>132</v>
      </c>
      <c r="E138" s="186" t="s">
        <v>300</v>
      </c>
      <c r="F138" s="187" t="s">
        <v>301</v>
      </c>
      <c r="G138" s="188" t="s">
        <v>135</v>
      </c>
      <c r="H138" s="189">
        <v>1</v>
      </c>
      <c r="I138" s="190"/>
      <c r="J138" s="191">
        <f t="shared" ref="J138:J144" si="20">ROUND(I138*H138,2)</f>
        <v>0</v>
      </c>
      <c r="K138" s="187" t="s">
        <v>136</v>
      </c>
      <c r="L138" s="37"/>
      <c r="M138" s="192" t="s">
        <v>19</v>
      </c>
      <c r="N138" s="193" t="s">
        <v>43</v>
      </c>
      <c r="O138" s="62"/>
      <c r="P138" s="194">
        <f t="shared" ref="P138:P144" si="21">O138*H138</f>
        <v>0</v>
      </c>
      <c r="Q138" s="194">
        <v>0</v>
      </c>
      <c r="R138" s="194">
        <f t="shared" ref="R138:R144" si="22">Q138*H138</f>
        <v>0</v>
      </c>
      <c r="S138" s="194">
        <v>0</v>
      </c>
      <c r="T138" s="195">
        <f t="shared" ref="T138:T144" si="23"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6" t="s">
        <v>80</v>
      </c>
      <c r="AT138" s="196" t="s">
        <v>132</v>
      </c>
      <c r="AU138" s="196" t="s">
        <v>82</v>
      </c>
      <c r="AY138" s="15" t="s">
        <v>128</v>
      </c>
      <c r="BE138" s="197">
        <f t="shared" ref="BE138:BE144" si="24">IF(N138="základní",J138,0)</f>
        <v>0</v>
      </c>
      <c r="BF138" s="197">
        <f t="shared" ref="BF138:BF144" si="25">IF(N138="snížená",J138,0)</f>
        <v>0</v>
      </c>
      <c r="BG138" s="197">
        <f t="shared" ref="BG138:BG144" si="26">IF(N138="zákl. přenesená",J138,0)</f>
        <v>0</v>
      </c>
      <c r="BH138" s="197">
        <f t="shared" ref="BH138:BH144" si="27">IF(N138="sníž. přenesená",J138,0)</f>
        <v>0</v>
      </c>
      <c r="BI138" s="197">
        <f t="shared" ref="BI138:BI144" si="28">IF(N138="nulová",J138,0)</f>
        <v>0</v>
      </c>
      <c r="BJ138" s="15" t="s">
        <v>80</v>
      </c>
      <c r="BK138" s="197">
        <f t="shared" ref="BK138:BK144" si="29">ROUND(I138*H138,2)</f>
        <v>0</v>
      </c>
      <c r="BL138" s="15" t="s">
        <v>80</v>
      </c>
      <c r="BM138" s="196" t="s">
        <v>302</v>
      </c>
    </row>
    <row r="139" spans="1:65" s="2" customFormat="1" ht="21.75" customHeight="1">
      <c r="A139" s="32"/>
      <c r="B139" s="33"/>
      <c r="C139" s="202" t="s">
        <v>303</v>
      </c>
      <c r="D139" s="202" t="s">
        <v>142</v>
      </c>
      <c r="E139" s="203" t="s">
        <v>304</v>
      </c>
      <c r="F139" s="204" t="s">
        <v>305</v>
      </c>
      <c r="G139" s="205" t="s">
        <v>135</v>
      </c>
      <c r="H139" s="206">
        <v>1</v>
      </c>
      <c r="I139" s="207"/>
      <c r="J139" s="208">
        <f t="shared" si="20"/>
        <v>0</v>
      </c>
      <c r="K139" s="204" t="s">
        <v>136</v>
      </c>
      <c r="L139" s="209"/>
      <c r="M139" s="210" t="s">
        <v>19</v>
      </c>
      <c r="N139" s="211" t="s">
        <v>43</v>
      </c>
      <c r="O139" s="62"/>
      <c r="P139" s="194">
        <f t="shared" si="21"/>
        <v>0</v>
      </c>
      <c r="Q139" s="194">
        <v>0</v>
      </c>
      <c r="R139" s="194">
        <f t="shared" si="22"/>
        <v>0</v>
      </c>
      <c r="S139" s="194">
        <v>0</v>
      </c>
      <c r="T139" s="195">
        <f t="shared" si="2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6" t="s">
        <v>82</v>
      </c>
      <c r="AT139" s="196" t="s">
        <v>142</v>
      </c>
      <c r="AU139" s="196" t="s">
        <v>82</v>
      </c>
      <c r="AY139" s="15" t="s">
        <v>128</v>
      </c>
      <c r="BE139" s="197">
        <f t="shared" si="24"/>
        <v>0</v>
      </c>
      <c r="BF139" s="197">
        <f t="shared" si="25"/>
        <v>0</v>
      </c>
      <c r="BG139" s="197">
        <f t="shared" si="26"/>
        <v>0</v>
      </c>
      <c r="BH139" s="197">
        <f t="shared" si="27"/>
        <v>0</v>
      </c>
      <c r="BI139" s="197">
        <f t="shared" si="28"/>
        <v>0</v>
      </c>
      <c r="BJ139" s="15" t="s">
        <v>80</v>
      </c>
      <c r="BK139" s="197">
        <f t="shared" si="29"/>
        <v>0</v>
      </c>
      <c r="BL139" s="15" t="s">
        <v>80</v>
      </c>
      <c r="BM139" s="196" t="s">
        <v>306</v>
      </c>
    </row>
    <row r="140" spans="1:65" s="2" customFormat="1" ht="21.75" customHeight="1">
      <c r="A140" s="32"/>
      <c r="B140" s="33"/>
      <c r="C140" s="202" t="s">
        <v>307</v>
      </c>
      <c r="D140" s="202" t="s">
        <v>142</v>
      </c>
      <c r="E140" s="203" t="s">
        <v>308</v>
      </c>
      <c r="F140" s="204" t="s">
        <v>309</v>
      </c>
      <c r="G140" s="205" t="s">
        <v>135</v>
      </c>
      <c r="H140" s="206">
        <v>8</v>
      </c>
      <c r="I140" s="207"/>
      <c r="J140" s="208">
        <f t="shared" si="20"/>
        <v>0</v>
      </c>
      <c r="K140" s="204" t="s">
        <v>136</v>
      </c>
      <c r="L140" s="209"/>
      <c r="M140" s="210" t="s">
        <v>19</v>
      </c>
      <c r="N140" s="211" t="s">
        <v>43</v>
      </c>
      <c r="O140" s="62"/>
      <c r="P140" s="194">
        <f t="shared" si="21"/>
        <v>0</v>
      </c>
      <c r="Q140" s="194">
        <v>0</v>
      </c>
      <c r="R140" s="194">
        <f t="shared" si="22"/>
        <v>0</v>
      </c>
      <c r="S140" s="194">
        <v>0</v>
      </c>
      <c r="T140" s="195">
        <f t="shared" si="2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6" t="s">
        <v>157</v>
      </c>
      <c r="AT140" s="196" t="s">
        <v>142</v>
      </c>
      <c r="AU140" s="196" t="s">
        <v>82</v>
      </c>
      <c r="AY140" s="15" t="s">
        <v>128</v>
      </c>
      <c r="BE140" s="197">
        <f t="shared" si="24"/>
        <v>0</v>
      </c>
      <c r="BF140" s="197">
        <f t="shared" si="25"/>
        <v>0</v>
      </c>
      <c r="BG140" s="197">
        <f t="shared" si="26"/>
        <v>0</v>
      </c>
      <c r="BH140" s="197">
        <f t="shared" si="27"/>
        <v>0</v>
      </c>
      <c r="BI140" s="197">
        <f t="shared" si="28"/>
        <v>0</v>
      </c>
      <c r="BJ140" s="15" t="s">
        <v>80</v>
      </c>
      <c r="BK140" s="197">
        <f t="shared" si="29"/>
        <v>0</v>
      </c>
      <c r="BL140" s="15" t="s">
        <v>157</v>
      </c>
      <c r="BM140" s="196" t="s">
        <v>310</v>
      </c>
    </row>
    <row r="141" spans="1:65" s="2" customFormat="1" ht="21.75" customHeight="1">
      <c r="A141" s="32"/>
      <c r="B141" s="33"/>
      <c r="C141" s="185" t="s">
        <v>311</v>
      </c>
      <c r="D141" s="185" t="s">
        <v>132</v>
      </c>
      <c r="E141" s="186" t="s">
        <v>312</v>
      </c>
      <c r="F141" s="187" t="s">
        <v>313</v>
      </c>
      <c r="G141" s="188" t="s">
        <v>135</v>
      </c>
      <c r="H141" s="189">
        <v>8</v>
      </c>
      <c r="I141" s="190"/>
      <c r="J141" s="191">
        <f t="shared" si="20"/>
        <v>0</v>
      </c>
      <c r="K141" s="187" t="s">
        <v>136</v>
      </c>
      <c r="L141" s="37"/>
      <c r="M141" s="192" t="s">
        <v>19</v>
      </c>
      <c r="N141" s="193" t="s">
        <v>43</v>
      </c>
      <c r="O141" s="62"/>
      <c r="P141" s="194">
        <f t="shared" si="21"/>
        <v>0</v>
      </c>
      <c r="Q141" s="194">
        <v>0</v>
      </c>
      <c r="R141" s="194">
        <f t="shared" si="22"/>
        <v>0</v>
      </c>
      <c r="S141" s="194">
        <v>0</v>
      </c>
      <c r="T141" s="195">
        <f t="shared" si="2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6" t="s">
        <v>80</v>
      </c>
      <c r="AT141" s="196" t="s">
        <v>132</v>
      </c>
      <c r="AU141" s="196" t="s">
        <v>82</v>
      </c>
      <c r="AY141" s="15" t="s">
        <v>128</v>
      </c>
      <c r="BE141" s="197">
        <f t="shared" si="24"/>
        <v>0</v>
      </c>
      <c r="BF141" s="197">
        <f t="shared" si="25"/>
        <v>0</v>
      </c>
      <c r="BG141" s="197">
        <f t="shared" si="26"/>
        <v>0</v>
      </c>
      <c r="BH141" s="197">
        <f t="shared" si="27"/>
        <v>0</v>
      </c>
      <c r="BI141" s="197">
        <f t="shared" si="28"/>
        <v>0</v>
      </c>
      <c r="BJ141" s="15" t="s">
        <v>80</v>
      </c>
      <c r="BK141" s="197">
        <f t="shared" si="29"/>
        <v>0</v>
      </c>
      <c r="BL141" s="15" t="s">
        <v>80</v>
      </c>
      <c r="BM141" s="196" t="s">
        <v>314</v>
      </c>
    </row>
    <row r="142" spans="1:65" s="2" customFormat="1" ht="21.75" customHeight="1">
      <c r="A142" s="32"/>
      <c r="B142" s="33"/>
      <c r="C142" s="185" t="s">
        <v>315</v>
      </c>
      <c r="D142" s="185" t="s">
        <v>132</v>
      </c>
      <c r="E142" s="186" t="s">
        <v>316</v>
      </c>
      <c r="F142" s="187" t="s">
        <v>317</v>
      </c>
      <c r="G142" s="188" t="s">
        <v>135</v>
      </c>
      <c r="H142" s="189">
        <v>1</v>
      </c>
      <c r="I142" s="190"/>
      <c r="J142" s="191">
        <f t="shared" si="20"/>
        <v>0</v>
      </c>
      <c r="K142" s="187" t="s">
        <v>136</v>
      </c>
      <c r="L142" s="37"/>
      <c r="M142" s="192" t="s">
        <v>19</v>
      </c>
      <c r="N142" s="193" t="s">
        <v>43</v>
      </c>
      <c r="O142" s="62"/>
      <c r="P142" s="194">
        <f t="shared" si="21"/>
        <v>0</v>
      </c>
      <c r="Q142" s="194">
        <v>0</v>
      </c>
      <c r="R142" s="194">
        <f t="shared" si="22"/>
        <v>0</v>
      </c>
      <c r="S142" s="194">
        <v>0</v>
      </c>
      <c r="T142" s="195">
        <f t="shared" si="2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6" t="s">
        <v>80</v>
      </c>
      <c r="AT142" s="196" t="s">
        <v>132</v>
      </c>
      <c r="AU142" s="196" t="s">
        <v>82</v>
      </c>
      <c r="AY142" s="15" t="s">
        <v>128</v>
      </c>
      <c r="BE142" s="197">
        <f t="shared" si="24"/>
        <v>0</v>
      </c>
      <c r="BF142" s="197">
        <f t="shared" si="25"/>
        <v>0</v>
      </c>
      <c r="BG142" s="197">
        <f t="shared" si="26"/>
        <v>0</v>
      </c>
      <c r="BH142" s="197">
        <f t="shared" si="27"/>
        <v>0</v>
      </c>
      <c r="BI142" s="197">
        <f t="shared" si="28"/>
        <v>0</v>
      </c>
      <c r="BJ142" s="15" t="s">
        <v>80</v>
      </c>
      <c r="BK142" s="197">
        <f t="shared" si="29"/>
        <v>0</v>
      </c>
      <c r="BL142" s="15" t="s">
        <v>80</v>
      </c>
      <c r="BM142" s="196" t="s">
        <v>318</v>
      </c>
    </row>
    <row r="143" spans="1:65" s="2" customFormat="1" ht="21.75" customHeight="1">
      <c r="A143" s="32"/>
      <c r="B143" s="33"/>
      <c r="C143" s="202" t="s">
        <v>319</v>
      </c>
      <c r="D143" s="202" t="s">
        <v>142</v>
      </c>
      <c r="E143" s="203" t="s">
        <v>320</v>
      </c>
      <c r="F143" s="204" t="s">
        <v>321</v>
      </c>
      <c r="G143" s="205" t="s">
        <v>135</v>
      </c>
      <c r="H143" s="206">
        <v>8</v>
      </c>
      <c r="I143" s="207"/>
      <c r="J143" s="208">
        <f t="shared" si="20"/>
        <v>0</v>
      </c>
      <c r="K143" s="204" t="s">
        <v>136</v>
      </c>
      <c r="L143" s="209"/>
      <c r="M143" s="210" t="s">
        <v>19</v>
      </c>
      <c r="N143" s="211" t="s">
        <v>43</v>
      </c>
      <c r="O143" s="62"/>
      <c r="P143" s="194">
        <f t="shared" si="21"/>
        <v>0</v>
      </c>
      <c r="Q143" s="194">
        <v>0</v>
      </c>
      <c r="R143" s="194">
        <f t="shared" si="22"/>
        <v>0</v>
      </c>
      <c r="S143" s="194">
        <v>0</v>
      </c>
      <c r="T143" s="195">
        <f t="shared" si="2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6" t="s">
        <v>82</v>
      </c>
      <c r="AT143" s="196" t="s">
        <v>142</v>
      </c>
      <c r="AU143" s="196" t="s">
        <v>82</v>
      </c>
      <c r="AY143" s="15" t="s">
        <v>128</v>
      </c>
      <c r="BE143" s="197">
        <f t="shared" si="24"/>
        <v>0</v>
      </c>
      <c r="BF143" s="197">
        <f t="shared" si="25"/>
        <v>0</v>
      </c>
      <c r="BG143" s="197">
        <f t="shared" si="26"/>
        <v>0</v>
      </c>
      <c r="BH143" s="197">
        <f t="shared" si="27"/>
        <v>0</v>
      </c>
      <c r="BI143" s="197">
        <f t="shared" si="28"/>
        <v>0</v>
      </c>
      <c r="BJ143" s="15" t="s">
        <v>80</v>
      </c>
      <c r="BK143" s="197">
        <f t="shared" si="29"/>
        <v>0</v>
      </c>
      <c r="BL143" s="15" t="s">
        <v>80</v>
      </c>
      <c r="BM143" s="196" t="s">
        <v>322</v>
      </c>
    </row>
    <row r="144" spans="1:65" s="2" customFormat="1" ht="21.75" customHeight="1">
      <c r="A144" s="32"/>
      <c r="B144" s="33"/>
      <c r="C144" s="202" t="s">
        <v>323</v>
      </c>
      <c r="D144" s="202" t="s">
        <v>142</v>
      </c>
      <c r="E144" s="203" t="s">
        <v>324</v>
      </c>
      <c r="F144" s="204" t="s">
        <v>325</v>
      </c>
      <c r="G144" s="205" t="s">
        <v>135</v>
      </c>
      <c r="H144" s="206">
        <v>1</v>
      </c>
      <c r="I144" s="207"/>
      <c r="J144" s="208">
        <f t="shared" si="20"/>
        <v>0</v>
      </c>
      <c r="K144" s="204" t="s">
        <v>136</v>
      </c>
      <c r="L144" s="209"/>
      <c r="M144" s="210" t="s">
        <v>19</v>
      </c>
      <c r="N144" s="211" t="s">
        <v>43</v>
      </c>
      <c r="O144" s="62"/>
      <c r="P144" s="194">
        <f t="shared" si="21"/>
        <v>0</v>
      </c>
      <c r="Q144" s="194">
        <v>0</v>
      </c>
      <c r="R144" s="194">
        <f t="shared" si="22"/>
        <v>0</v>
      </c>
      <c r="S144" s="194">
        <v>0</v>
      </c>
      <c r="T144" s="195">
        <f t="shared" si="2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6" t="s">
        <v>82</v>
      </c>
      <c r="AT144" s="196" t="s">
        <v>142</v>
      </c>
      <c r="AU144" s="196" t="s">
        <v>82</v>
      </c>
      <c r="AY144" s="15" t="s">
        <v>128</v>
      </c>
      <c r="BE144" s="197">
        <f t="shared" si="24"/>
        <v>0</v>
      </c>
      <c r="BF144" s="197">
        <f t="shared" si="25"/>
        <v>0</v>
      </c>
      <c r="BG144" s="197">
        <f t="shared" si="26"/>
        <v>0</v>
      </c>
      <c r="BH144" s="197">
        <f t="shared" si="27"/>
        <v>0</v>
      </c>
      <c r="BI144" s="197">
        <f t="shared" si="28"/>
        <v>0</v>
      </c>
      <c r="BJ144" s="15" t="s">
        <v>80</v>
      </c>
      <c r="BK144" s="197">
        <f t="shared" si="29"/>
        <v>0</v>
      </c>
      <c r="BL144" s="15" t="s">
        <v>80</v>
      </c>
      <c r="BM144" s="196" t="s">
        <v>326</v>
      </c>
    </row>
    <row r="145" spans="1:65" s="12" customFormat="1" ht="25.9" customHeight="1">
      <c r="B145" s="169"/>
      <c r="C145" s="170"/>
      <c r="D145" s="171" t="s">
        <v>71</v>
      </c>
      <c r="E145" s="172" t="s">
        <v>327</v>
      </c>
      <c r="F145" s="172" t="s">
        <v>328</v>
      </c>
      <c r="G145" s="170"/>
      <c r="H145" s="170"/>
      <c r="I145" s="173"/>
      <c r="J145" s="174">
        <f>BK145</f>
        <v>0</v>
      </c>
      <c r="K145" s="170"/>
      <c r="L145" s="175"/>
      <c r="M145" s="176"/>
      <c r="N145" s="177"/>
      <c r="O145" s="177"/>
      <c r="P145" s="178">
        <f>SUM(P146:P170)</f>
        <v>0</v>
      </c>
      <c r="Q145" s="177"/>
      <c r="R145" s="178">
        <f>SUM(R146:R170)</f>
        <v>0</v>
      </c>
      <c r="S145" s="177"/>
      <c r="T145" s="179">
        <f>SUM(T146:T170)</f>
        <v>0</v>
      </c>
      <c r="AR145" s="180" t="s">
        <v>80</v>
      </c>
      <c r="AT145" s="181" t="s">
        <v>71</v>
      </c>
      <c r="AU145" s="181" t="s">
        <v>72</v>
      </c>
      <c r="AY145" s="180" t="s">
        <v>128</v>
      </c>
      <c r="BK145" s="182">
        <f>SUM(BK146:BK170)</f>
        <v>0</v>
      </c>
    </row>
    <row r="146" spans="1:65" s="2" customFormat="1" ht="21.75" customHeight="1">
      <c r="A146" s="32"/>
      <c r="B146" s="33"/>
      <c r="C146" s="202" t="s">
        <v>329</v>
      </c>
      <c r="D146" s="202" t="s">
        <v>142</v>
      </c>
      <c r="E146" s="203" t="s">
        <v>330</v>
      </c>
      <c r="F146" s="204" t="s">
        <v>331</v>
      </c>
      <c r="G146" s="205" t="s">
        <v>135</v>
      </c>
      <c r="H146" s="206">
        <v>1</v>
      </c>
      <c r="I146" s="207"/>
      <c r="J146" s="208">
        <f>ROUND(I146*H146,2)</f>
        <v>0</v>
      </c>
      <c r="K146" s="204" t="s">
        <v>136</v>
      </c>
      <c r="L146" s="209"/>
      <c r="M146" s="210" t="s">
        <v>19</v>
      </c>
      <c r="N146" s="211" t="s">
        <v>43</v>
      </c>
      <c r="O146" s="62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6" t="s">
        <v>157</v>
      </c>
      <c r="AT146" s="196" t="s">
        <v>142</v>
      </c>
      <c r="AU146" s="196" t="s">
        <v>80</v>
      </c>
      <c r="AY146" s="15" t="s">
        <v>128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5" t="s">
        <v>80</v>
      </c>
      <c r="BK146" s="197">
        <f>ROUND(I146*H146,2)</f>
        <v>0</v>
      </c>
      <c r="BL146" s="15" t="s">
        <v>157</v>
      </c>
      <c r="BM146" s="196" t="s">
        <v>332</v>
      </c>
    </row>
    <row r="147" spans="1:65" s="2" customFormat="1" ht="19.5">
      <c r="A147" s="32"/>
      <c r="B147" s="33"/>
      <c r="C147" s="34"/>
      <c r="D147" s="198" t="s">
        <v>210</v>
      </c>
      <c r="E147" s="34"/>
      <c r="F147" s="199" t="s">
        <v>333</v>
      </c>
      <c r="G147" s="34"/>
      <c r="H147" s="34"/>
      <c r="I147" s="106"/>
      <c r="J147" s="34"/>
      <c r="K147" s="34"/>
      <c r="L147" s="37"/>
      <c r="M147" s="200"/>
      <c r="N147" s="201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210</v>
      </c>
      <c r="AU147" s="15" t="s">
        <v>80</v>
      </c>
    </row>
    <row r="148" spans="1:65" s="2" customFormat="1" ht="21.75" customHeight="1">
      <c r="A148" s="32"/>
      <c r="B148" s="33"/>
      <c r="C148" s="185" t="s">
        <v>334</v>
      </c>
      <c r="D148" s="185" t="s">
        <v>132</v>
      </c>
      <c r="E148" s="186" t="s">
        <v>335</v>
      </c>
      <c r="F148" s="187" t="s">
        <v>336</v>
      </c>
      <c r="G148" s="188" t="s">
        <v>135</v>
      </c>
      <c r="H148" s="189">
        <v>2</v>
      </c>
      <c r="I148" s="190"/>
      <c r="J148" s="191">
        <f>ROUND(I148*H148,2)</f>
        <v>0</v>
      </c>
      <c r="K148" s="187" t="s">
        <v>136</v>
      </c>
      <c r="L148" s="37"/>
      <c r="M148" s="192" t="s">
        <v>19</v>
      </c>
      <c r="N148" s="193" t="s">
        <v>43</v>
      </c>
      <c r="O148" s="62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6" t="s">
        <v>80</v>
      </c>
      <c r="AT148" s="196" t="s">
        <v>132</v>
      </c>
      <c r="AU148" s="196" t="s">
        <v>80</v>
      </c>
      <c r="AY148" s="15" t="s">
        <v>128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5" t="s">
        <v>80</v>
      </c>
      <c r="BK148" s="197">
        <f>ROUND(I148*H148,2)</f>
        <v>0</v>
      </c>
      <c r="BL148" s="15" t="s">
        <v>80</v>
      </c>
      <c r="BM148" s="196" t="s">
        <v>337</v>
      </c>
    </row>
    <row r="149" spans="1:65" s="2" customFormat="1" ht="21.75" customHeight="1">
      <c r="A149" s="32"/>
      <c r="B149" s="33"/>
      <c r="C149" s="185" t="s">
        <v>338</v>
      </c>
      <c r="D149" s="185" t="s">
        <v>132</v>
      </c>
      <c r="E149" s="186" t="s">
        <v>339</v>
      </c>
      <c r="F149" s="187" t="s">
        <v>340</v>
      </c>
      <c r="G149" s="188" t="s">
        <v>135</v>
      </c>
      <c r="H149" s="189">
        <v>1</v>
      </c>
      <c r="I149" s="190"/>
      <c r="J149" s="191">
        <f>ROUND(I149*H149,2)</f>
        <v>0</v>
      </c>
      <c r="K149" s="187" t="s">
        <v>136</v>
      </c>
      <c r="L149" s="37"/>
      <c r="M149" s="192" t="s">
        <v>19</v>
      </c>
      <c r="N149" s="193" t="s">
        <v>43</v>
      </c>
      <c r="O149" s="62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6" t="s">
        <v>80</v>
      </c>
      <c r="AT149" s="196" t="s">
        <v>132</v>
      </c>
      <c r="AU149" s="196" t="s">
        <v>80</v>
      </c>
      <c r="AY149" s="15" t="s">
        <v>128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5" t="s">
        <v>80</v>
      </c>
      <c r="BK149" s="197">
        <f>ROUND(I149*H149,2)</f>
        <v>0</v>
      </c>
      <c r="BL149" s="15" t="s">
        <v>80</v>
      </c>
      <c r="BM149" s="196" t="s">
        <v>341</v>
      </c>
    </row>
    <row r="150" spans="1:65" s="2" customFormat="1" ht="21.75" customHeight="1">
      <c r="A150" s="32"/>
      <c r="B150" s="33"/>
      <c r="C150" s="202" t="s">
        <v>342</v>
      </c>
      <c r="D150" s="202" t="s">
        <v>142</v>
      </c>
      <c r="E150" s="203" t="s">
        <v>343</v>
      </c>
      <c r="F150" s="204" t="s">
        <v>344</v>
      </c>
      <c r="G150" s="205" t="s">
        <v>135</v>
      </c>
      <c r="H150" s="206">
        <v>3</v>
      </c>
      <c r="I150" s="207"/>
      <c r="J150" s="208">
        <f>ROUND(I150*H150,2)</f>
        <v>0</v>
      </c>
      <c r="K150" s="204" t="s">
        <v>136</v>
      </c>
      <c r="L150" s="209"/>
      <c r="M150" s="210" t="s">
        <v>19</v>
      </c>
      <c r="N150" s="211" t="s">
        <v>43</v>
      </c>
      <c r="O150" s="62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6" t="s">
        <v>157</v>
      </c>
      <c r="AT150" s="196" t="s">
        <v>142</v>
      </c>
      <c r="AU150" s="196" t="s">
        <v>80</v>
      </c>
      <c r="AY150" s="15" t="s">
        <v>128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5" t="s">
        <v>80</v>
      </c>
      <c r="BK150" s="197">
        <f>ROUND(I150*H150,2)</f>
        <v>0</v>
      </c>
      <c r="BL150" s="15" t="s">
        <v>157</v>
      </c>
      <c r="BM150" s="196" t="s">
        <v>345</v>
      </c>
    </row>
    <row r="151" spans="1:65" s="2" customFormat="1" ht="19.5">
      <c r="A151" s="32"/>
      <c r="B151" s="33"/>
      <c r="C151" s="34"/>
      <c r="D151" s="198" t="s">
        <v>210</v>
      </c>
      <c r="E151" s="34"/>
      <c r="F151" s="199" t="s">
        <v>346</v>
      </c>
      <c r="G151" s="34"/>
      <c r="H151" s="34"/>
      <c r="I151" s="106"/>
      <c r="J151" s="34"/>
      <c r="K151" s="34"/>
      <c r="L151" s="37"/>
      <c r="M151" s="200"/>
      <c r="N151" s="201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210</v>
      </c>
      <c r="AU151" s="15" t="s">
        <v>80</v>
      </c>
    </row>
    <row r="152" spans="1:65" s="2" customFormat="1" ht="21.75" customHeight="1">
      <c r="A152" s="32"/>
      <c r="B152" s="33"/>
      <c r="C152" s="202" t="s">
        <v>347</v>
      </c>
      <c r="D152" s="202" t="s">
        <v>142</v>
      </c>
      <c r="E152" s="203" t="s">
        <v>348</v>
      </c>
      <c r="F152" s="204" t="s">
        <v>349</v>
      </c>
      <c r="G152" s="205" t="s">
        <v>135</v>
      </c>
      <c r="H152" s="206">
        <v>1</v>
      </c>
      <c r="I152" s="207"/>
      <c r="J152" s="208">
        <f>ROUND(I152*H152,2)</f>
        <v>0</v>
      </c>
      <c r="K152" s="204" t="s">
        <v>136</v>
      </c>
      <c r="L152" s="209"/>
      <c r="M152" s="210" t="s">
        <v>19</v>
      </c>
      <c r="N152" s="211" t="s">
        <v>43</v>
      </c>
      <c r="O152" s="62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6" t="s">
        <v>82</v>
      </c>
      <c r="AT152" s="196" t="s">
        <v>142</v>
      </c>
      <c r="AU152" s="196" t="s">
        <v>80</v>
      </c>
      <c r="AY152" s="15" t="s">
        <v>128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5" t="s">
        <v>80</v>
      </c>
      <c r="BK152" s="197">
        <f>ROUND(I152*H152,2)</f>
        <v>0</v>
      </c>
      <c r="BL152" s="15" t="s">
        <v>80</v>
      </c>
      <c r="BM152" s="196" t="s">
        <v>350</v>
      </c>
    </row>
    <row r="153" spans="1:65" s="2" customFormat="1" ht="19.5">
      <c r="A153" s="32"/>
      <c r="B153" s="33"/>
      <c r="C153" s="34"/>
      <c r="D153" s="198" t="s">
        <v>210</v>
      </c>
      <c r="E153" s="34"/>
      <c r="F153" s="199" t="s">
        <v>351</v>
      </c>
      <c r="G153" s="34"/>
      <c r="H153" s="34"/>
      <c r="I153" s="106"/>
      <c r="J153" s="34"/>
      <c r="K153" s="34"/>
      <c r="L153" s="37"/>
      <c r="M153" s="200"/>
      <c r="N153" s="201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210</v>
      </c>
      <c r="AU153" s="15" t="s">
        <v>80</v>
      </c>
    </row>
    <row r="154" spans="1:65" s="2" customFormat="1" ht="21.75" customHeight="1">
      <c r="A154" s="32"/>
      <c r="B154" s="33"/>
      <c r="C154" s="202" t="s">
        <v>352</v>
      </c>
      <c r="D154" s="202" t="s">
        <v>142</v>
      </c>
      <c r="E154" s="203" t="s">
        <v>353</v>
      </c>
      <c r="F154" s="204" t="s">
        <v>354</v>
      </c>
      <c r="G154" s="205" t="s">
        <v>135</v>
      </c>
      <c r="H154" s="206">
        <v>3</v>
      </c>
      <c r="I154" s="207"/>
      <c r="J154" s="208">
        <f t="shared" ref="J154:J166" si="30">ROUND(I154*H154,2)</f>
        <v>0</v>
      </c>
      <c r="K154" s="204" t="s">
        <v>136</v>
      </c>
      <c r="L154" s="209"/>
      <c r="M154" s="210" t="s">
        <v>19</v>
      </c>
      <c r="N154" s="211" t="s">
        <v>43</v>
      </c>
      <c r="O154" s="62"/>
      <c r="P154" s="194">
        <f t="shared" ref="P154:P166" si="31">O154*H154</f>
        <v>0</v>
      </c>
      <c r="Q154" s="194">
        <v>0</v>
      </c>
      <c r="R154" s="194">
        <f t="shared" ref="R154:R166" si="32">Q154*H154</f>
        <v>0</v>
      </c>
      <c r="S154" s="194">
        <v>0</v>
      </c>
      <c r="T154" s="195">
        <f t="shared" ref="T154:T166" si="33"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6" t="s">
        <v>82</v>
      </c>
      <c r="AT154" s="196" t="s">
        <v>142</v>
      </c>
      <c r="AU154" s="196" t="s">
        <v>80</v>
      </c>
      <c r="AY154" s="15" t="s">
        <v>128</v>
      </c>
      <c r="BE154" s="197">
        <f t="shared" ref="BE154:BE166" si="34">IF(N154="základní",J154,0)</f>
        <v>0</v>
      </c>
      <c r="BF154" s="197">
        <f t="shared" ref="BF154:BF166" si="35">IF(N154="snížená",J154,0)</f>
        <v>0</v>
      </c>
      <c r="BG154" s="197">
        <f t="shared" ref="BG154:BG166" si="36">IF(N154="zákl. přenesená",J154,0)</f>
        <v>0</v>
      </c>
      <c r="BH154" s="197">
        <f t="shared" ref="BH154:BH166" si="37">IF(N154="sníž. přenesená",J154,0)</f>
        <v>0</v>
      </c>
      <c r="BI154" s="197">
        <f t="shared" ref="BI154:BI166" si="38">IF(N154="nulová",J154,0)</f>
        <v>0</v>
      </c>
      <c r="BJ154" s="15" t="s">
        <v>80</v>
      </c>
      <c r="BK154" s="197">
        <f t="shared" ref="BK154:BK166" si="39">ROUND(I154*H154,2)</f>
        <v>0</v>
      </c>
      <c r="BL154" s="15" t="s">
        <v>80</v>
      </c>
      <c r="BM154" s="196" t="s">
        <v>355</v>
      </c>
    </row>
    <row r="155" spans="1:65" s="2" customFormat="1" ht="33" customHeight="1">
      <c r="A155" s="32"/>
      <c r="B155" s="33"/>
      <c r="C155" s="202" t="s">
        <v>356</v>
      </c>
      <c r="D155" s="202" t="s">
        <v>142</v>
      </c>
      <c r="E155" s="203" t="s">
        <v>357</v>
      </c>
      <c r="F155" s="204" t="s">
        <v>358</v>
      </c>
      <c r="G155" s="205" t="s">
        <v>135</v>
      </c>
      <c r="H155" s="206">
        <v>1</v>
      </c>
      <c r="I155" s="207"/>
      <c r="J155" s="208">
        <f t="shared" si="30"/>
        <v>0</v>
      </c>
      <c r="K155" s="204" t="s">
        <v>136</v>
      </c>
      <c r="L155" s="209"/>
      <c r="M155" s="210" t="s">
        <v>19</v>
      </c>
      <c r="N155" s="211" t="s">
        <v>43</v>
      </c>
      <c r="O155" s="62"/>
      <c r="P155" s="194">
        <f t="shared" si="31"/>
        <v>0</v>
      </c>
      <c r="Q155" s="194">
        <v>0</v>
      </c>
      <c r="R155" s="194">
        <f t="shared" si="32"/>
        <v>0</v>
      </c>
      <c r="S155" s="194">
        <v>0</v>
      </c>
      <c r="T155" s="195">
        <f t="shared" si="3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6" t="s">
        <v>82</v>
      </c>
      <c r="AT155" s="196" t="s">
        <v>142</v>
      </c>
      <c r="AU155" s="196" t="s">
        <v>80</v>
      </c>
      <c r="AY155" s="15" t="s">
        <v>128</v>
      </c>
      <c r="BE155" s="197">
        <f t="shared" si="34"/>
        <v>0</v>
      </c>
      <c r="BF155" s="197">
        <f t="shared" si="35"/>
        <v>0</v>
      </c>
      <c r="BG155" s="197">
        <f t="shared" si="36"/>
        <v>0</v>
      </c>
      <c r="BH155" s="197">
        <f t="shared" si="37"/>
        <v>0</v>
      </c>
      <c r="BI155" s="197">
        <f t="shared" si="38"/>
        <v>0</v>
      </c>
      <c r="BJ155" s="15" t="s">
        <v>80</v>
      </c>
      <c r="BK155" s="197">
        <f t="shared" si="39"/>
        <v>0</v>
      </c>
      <c r="BL155" s="15" t="s">
        <v>80</v>
      </c>
      <c r="BM155" s="196" t="s">
        <v>359</v>
      </c>
    </row>
    <row r="156" spans="1:65" s="2" customFormat="1" ht="33" customHeight="1">
      <c r="A156" s="32"/>
      <c r="B156" s="33"/>
      <c r="C156" s="185" t="s">
        <v>360</v>
      </c>
      <c r="D156" s="185" t="s">
        <v>132</v>
      </c>
      <c r="E156" s="186" t="s">
        <v>361</v>
      </c>
      <c r="F156" s="187" t="s">
        <v>362</v>
      </c>
      <c r="G156" s="188" t="s">
        <v>135</v>
      </c>
      <c r="H156" s="189">
        <v>1</v>
      </c>
      <c r="I156" s="190"/>
      <c r="J156" s="191">
        <f t="shared" si="30"/>
        <v>0</v>
      </c>
      <c r="K156" s="187" t="s">
        <v>136</v>
      </c>
      <c r="L156" s="37"/>
      <c r="M156" s="192" t="s">
        <v>19</v>
      </c>
      <c r="N156" s="193" t="s">
        <v>43</v>
      </c>
      <c r="O156" s="62"/>
      <c r="P156" s="194">
        <f t="shared" si="31"/>
        <v>0</v>
      </c>
      <c r="Q156" s="194">
        <v>0</v>
      </c>
      <c r="R156" s="194">
        <f t="shared" si="32"/>
        <v>0</v>
      </c>
      <c r="S156" s="194">
        <v>0</v>
      </c>
      <c r="T156" s="195">
        <f t="shared" si="3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6" t="s">
        <v>80</v>
      </c>
      <c r="AT156" s="196" t="s">
        <v>132</v>
      </c>
      <c r="AU156" s="196" t="s">
        <v>80</v>
      </c>
      <c r="AY156" s="15" t="s">
        <v>128</v>
      </c>
      <c r="BE156" s="197">
        <f t="shared" si="34"/>
        <v>0</v>
      </c>
      <c r="BF156" s="197">
        <f t="shared" si="35"/>
        <v>0</v>
      </c>
      <c r="BG156" s="197">
        <f t="shared" si="36"/>
        <v>0</v>
      </c>
      <c r="BH156" s="197">
        <f t="shared" si="37"/>
        <v>0</v>
      </c>
      <c r="BI156" s="197">
        <f t="shared" si="38"/>
        <v>0</v>
      </c>
      <c r="BJ156" s="15" t="s">
        <v>80</v>
      </c>
      <c r="BK156" s="197">
        <f t="shared" si="39"/>
        <v>0</v>
      </c>
      <c r="BL156" s="15" t="s">
        <v>80</v>
      </c>
      <c r="BM156" s="196" t="s">
        <v>363</v>
      </c>
    </row>
    <row r="157" spans="1:65" s="2" customFormat="1" ht="21.75" customHeight="1">
      <c r="A157" s="32"/>
      <c r="B157" s="33"/>
      <c r="C157" s="202" t="s">
        <v>364</v>
      </c>
      <c r="D157" s="202" t="s">
        <v>142</v>
      </c>
      <c r="E157" s="203" t="s">
        <v>365</v>
      </c>
      <c r="F157" s="204" t="s">
        <v>366</v>
      </c>
      <c r="G157" s="205" t="s">
        <v>135</v>
      </c>
      <c r="H157" s="206">
        <v>1</v>
      </c>
      <c r="I157" s="207"/>
      <c r="J157" s="208">
        <f t="shared" si="30"/>
        <v>0</v>
      </c>
      <c r="K157" s="204" t="s">
        <v>136</v>
      </c>
      <c r="L157" s="209"/>
      <c r="M157" s="210" t="s">
        <v>19</v>
      </c>
      <c r="N157" s="211" t="s">
        <v>43</v>
      </c>
      <c r="O157" s="62"/>
      <c r="P157" s="194">
        <f t="shared" si="31"/>
        <v>0</v>
      </c>
      <c r="Q157" s="194">
        <v>0</v>
      </c>
      <c r="R157" s="194">
        <f t="shared" si="32"/>
        <v>0</v>
      </c>
      <c r="S157" s="194">
        <v>0</v>
      </c>
      <c r="T157" s="195">
        <f t="shared" si="3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6" t="s">
        <v>170</v>
      </c>
      <c r="AT157" s="196" t="s">
        <v>142</v>
      </c>
      <c r="AU157" s="196" t="s">
        <v>80</v>
      </c>
      <c r="AY157" s="15" t="s">
        <v>128</v>
      </c>
      <c r="BE157" s="197">
        <f t="shared" si="34"/>
        <v>0</v>
      </c>
      <c r="BF157" s="197">
        <f t="shared" si="35"/>
        <v>0</v>
      </c>
      <c r="BG157" s="197">
        <f t="shared" si="36"/>
        <v>0</v>
      </c>
      <c r="BH157" s="197">
        <f t="shared" si="37"/>
        <v>0</v>
      </c>
      <c r="BI157" s="197">
        <f t="shared" si="38"/>
        <v>0</v>
      </c>
      <c r="BJ157" s="15" t="s">
        <v>80</v>
      </c>
      <c r="BK157" s="197">
        <f t="shared" si="39"/>
        <v>0</v>
      </c>
      <c r="BL157" s="15" t="s">
        <v>154</v>
      </c>
      <c r="BM157" s="196" t="s">
        <v>367</v>
      </c>
    </row>
    <row r="158" spans="1:65" s="2" customFormat="1" ht="21.75" customHeight="1">
      <c r="A158" s="32"/>
      <c r="B158" s="33"/>
      <c r="C158" s="202" t="s">
        <v>368</v>
      </c>
      <c r="D158" s="202" t="s">
        <v>142</v>
      </c>
      <c r="E158" s="203" t="s">
        <v>369</v>
      </c>
      <c r="F158" s="204" t="s">
        <v>370</v>
      </c>
      <c r="G158" s="205" t="s">
        <v>135</v>
      </c>
      <c r="H158" s="206">
        <v>2</v>
      </c>
      <c r="I158" s="207"/>
      <c r="J158" s="208">
        <f t="shared" si="30"/>
        <v>0</v>
      </c>
      <c r="K158" s="204" t="s">
        <v>136</v>
      </c>
      <c r="L158" s="209"/>
      <c r="M158" s="210" t="s">
        <v>19</v>
      </c>
      <c r="N158" s="211" t="s">
        <v>43</v>
      </c>
      <c r="O158" s="62"/>
      <c r="P158" s="194">
        <f t="shared" si="31"/>
        <v>0</v>
      </c>
      <c r="Q158" s="194">
        <v>0</v>
      </c>
      <c r="R158" s="194">
        <f t="shared" si="32"/>
        <v>0</v>
      </c>
      <c r="S158" s="194">
        <v>0</v>
      </c>
      <c r="T158" s="195">
        <f t="shared" si="3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6" t="s">
        <v>170</v>
      </c>
      <c r="AT158" s="196" t="s">
        <v>142</v>
      </c>
      <c r="AU158" s="196" t="s">
        <v>80</v>
      </c>
      <c r="AY158" s="15" t="s">
        <v>128</v>
      </c>
      <c r="BE158" s="197">
        <f t="shared" si="34"/>
        <v>0</v>
      </c>
      <c r="BF158" s="197">
        <f t="shared" si="35"/>
        <v>0</v>
      </c>
      <c r="BG158" s="197">
        <f t="shared" si="36"/>
        <v>0</v>
      </c>
      <c r="BH158" s="197">
        <f t="shared" si="37"/>
        <v>0</v>
      </c>
      <c r="BI158" s="197">
        <f t="shared" si="38"/>
        <v>0</v>
      </c>
      <c r="BJ158" s="15" t="s">
        <v>80</v>
      </c>
      <c r="BK158" s="197">
        <f t="shared" si="39"/>
        <v>0</v>
      </c>
      <c r="BL158" s="15" t="s">
        <v>154</v>
      </c>
      <c r="BM158" s="196" t="s">
        <v>371</v>
      </c>
    </row>
    <row r="159" spans="1:65" s="2" customFormat="1" ht="21.75" customHeight="1">
      <c r="A159" s="32"/>
      <c r="B159" s="33"/>
      <c r="C159" s="202" t="s">
        <v>372</v>
      </c>
      <c r="D159" s="202" t="s">
        <v>142</v>
      </c>
      <c r="E159" s="203" t="s">
        <v>373</v>
      </c>
      <c r="F159" s="204" t="s">
        <v>374</v>
      </c>
      <c r="G159" s="205" t="s">
        <v>135</v>
      </c>
      <c r="H159" s="206">
        <v>20</v>
      </c>
      <c r="I159" s="207"/>
      <c r="J159" s="208">
        <f t="shared" si="30"/>
        <v>0</v>
      </c>
      <c r="K159" s="204" t="s">
        <v>136</v>
      </c>
      <c r="L159" s="209"/>
      <c r="M159" s="210" t="s">
        <v>19</v>
      </c>
      <c r="N159" s="211" t="s">
        <v>43</v>
      </c>
      <c r="O159" s="62"/>
      <c r="P159" s="194">
        <f t="shared" si="31"/>
        <v>0</v>
      </c>
      <c r="Q159" s="194">
        <v>0</v>
      </c>
      <c r="R159" s="194">
        <f t="shared" si="32"/>
        <v>0</v>
      </c>
      <c r="S159" s="194">
        <v>0</v>
      </c>
      <c r="T159" s="195">
        <f t="shared" si="3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6" t="s">
        <v>258</v>
      </c>
      <c r="AT159" s="196" t="s">
        <v>142</v>
      </c>
      <c r="AU159" s="196" t="s">
        <v>80</v>
      </c>
      <c r="AY159" s="15" t="s">
        <v>128</v>
      </c>
      <c r="BE159" s="197">
        <f t="shared" si="34"/>
        <v>0</v>
      </c>
      <c r="BF159" s="197">
        <f t="shared" si="35"/>
        <v>0</v>
      </c>
      <c r="BG159" s="197">
        <f t="shared" si="36"/>
        <v>0</v>
      </c>
      <c r="BH159" s="197">
        <f t="shared" si="37"/>
        <v>0</v>
      </c>
      <c r="BI159" s="197">
        <f t="shared" si="38"/>
        <v>0</v>
      </c>
      <c r="BJ159" s="15" t="s">
        <v>80</v>
      </c>
      <c r="BK159" s="197">
        <f t="shared" si="39"/>
        <v>0</v>
      </c>
      <c r="BL159" s="15" t="s">
        <v>178</v>
      </c>
      <c r="BM159" s="196" t="s">
        <v>375</v>
      </c>
    </row>
    <row r="160" spans="1:65" s="2" customFormat="1" ht="21.75" customHeight="1">
      <c r="A160" s="32"/>
      <c r="B160" s="33"/>
      <c r="C160" s="202" t="s">
        <v>376</v>
      </c>
      <c r="D160" s="202" t="s">
        <v>142</v>
      </c>
      <c r="E160" s="203" t="s">
        <v>377</v>
      </c>
      <c r="F160" s="204" t="s">
        <v>378</v>
      </c>
      <c r="G160" s="205" t="s">
        <v>135</v>
      </c>
      <c r="H160" s="206">
        <v>20</v>
      </c>
      <c r="I160" s="207"/>
      <c r="J160" s="208">
        <f t="shared" si="30"/>
        <v>0</v>
      </c>
      <c r="K160" s="204" t="s">
        <v>136</v>
      </c>
      <c r="L160" s="209"/>
      <c r="M160" s="210" t="s">
        <v>19</v>
      </c>
      <c r="N160" s="211" t="s">
        <v>43</v>
      </c>
      <c r="O160" s="62"/>
      <c r="P160" s="194">
        <f t="shared" si="31"/>
        <v>0</v>
      </c>
      <c r="Q160" s="194">
        <v>0</v>
      </c>
      <c r="R160" s="194">
        <f t="shared" si="32"/>
        <v>0</v>
      </c>
      <c r="S160" s="194">
        <v>0</v>
      </c>
      <c r="T160" s="195">
        <f t="shared" si="3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6" t="s">
        <v>157</v>
      </c>
      <c r="AT160" s="196" t="s">
        <v>142</v>
      </c>
      <c r="AU160" s="196" t="s">
        <v>80</v>
      </c>
      <c r="AY160" s="15" t="s">
        <v>128</v>
      </c>
      <c r="BE160" s="197">
        <f t="shared" si="34"/>
        <v>0</v>
      </c>
      <c r="BF160" s="197">
        <f t="shared" si="35"/>
        <v>0</v>
      </c>
      <c r="BG160" s="197">
        <f t="shared" si="36"/>
        <v>0</v>
      </c>
      <c r="BH160" s="197">
        <f t="shared" si="37"/>
        <v>0</v>
      </c>
      <c r="BI160" s="197">
        <f t="shared" si="38"/>
        <v>0</v>
      </c>
      <c r="BJ160" s="15" t="s">
        <v>80</v>
      </c>
      <c r="BK160" s="197">
        <f t="shared" si="39"/>
        <v>0</v>
      </c>
      <c r="BL160" s="15" t="s">
        <v>157</v>
      </c>
      <c r="BM160" s="196" t="s">
        <v>379</v>
      </c>
    </row>
    <row r="161" spans="1:65" s="2" customFormat="1" ht="21.75" customHeight="1">
      <c r="A161" s="32"/>
      <c r="B161" s="33"/>
      <c r="C161" s="185" t="s">
        <v>380</v>
      </c>
      <c r="D161" s="185" t="s">
        <v>132</v>
      </c>
      <c r="E161" s="186" t="s">
        <v>381</v>
      </c>
      <c r="F161" s="187" t="s">
        <v>382</v>
      </c>
      <c r="G161" s="188" t="s">
        <v>135</v>
      </c>
      <c r="H161" s="189">
        <v>20</v>
      </c>
      <c r="I161" s="190"/>
      <c r="J161" s="191">
        <f t="shared" si="30"/>
        <v>0</v>
      </c>
      <c r="K161" s="187" t="s">
        <v>136</v>
      </c>
      <c r="L161" s="37"/>
      <c r="M161" s="192" t="s">
        <v>19</v>
      </c>
      <c r="N161" s="193" t="s">
        <v>43</v>
      </c>
      <c r="O161" s="62"/>
      <c r="P161" s="194">
        <f t="shared" si="31"/>
        <v>0</v>
      </c>
      <c r="Q161" s="194">
        <v>0</v>
      </c>
      <c r="R161" s="194">
        <f t="shared" si="32"/>
        <v>0</v>
      </c>
      <c r="S161" s="194">
        <v>0</v>
      </c>
      <c r="T161" s="195">
        <f t="shared" si="3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6" t="s">
        <v>173</v>
      </c>
      <c r="AT161" s="196" t="s">
        <v>132</v>
      </c>
      <c r="AU161" s="196" t="s">
        <v>80</v>
      </c>
      <c r="AY161" s="15" t="s">
        <v>128</v>
      </c>
      <c r="BE161" s="197">
        <f t="shared" si="34"/>
        <v>0</v>
      </c>
      <c r="BF161" s="197">
        <f t="shared" si="35"/>
        <v>0</v>
      </c>
      <c r="BG161" s="197">
        <f t="shared" si="36"/>
        <v>0</v>
      </c>
      <c r="BH161" s="197">
        <f t="shared" si="37"/>
        <v>0</v>
      </c>
      <c r="BI161" s="197">
        <f t="shared" si="38"/>
        <v>0</v>
      </c>
      <c r="BJ161" s="15" t="s">
        <v>80</v>
      </c>
      <c r="BK161" s="197">
        <f t="shared" si="39"/>
        <v>0</v>
      </c>
      <c r="BL161" s="15" t="s">
        <v>173</v>
      </c>
      <c r="BM161" s="196" t="s">
        <v>383</v>
      </c>
    </row>
    <row r="162" spans="1:65" s="2" customFormat="1" ht="21.75" customHeight="1">
      <c r="A162" s="32"/>
      <c r="B162" s="33"/>
      <c r="C162" s="185" t="s">
        <v>384</v>
      </c>
      <c r="D162" s="185" t="s">
        <v>132</v>
      </c>
      <c r="E162" s="186" t="s">
        <v>385</v>
      </c>
      <c r="F162" s="187" t="s">
        <v>386</v>
      </c>
      <c r="G162" s="188" t="s">
        <v>135</v>
      </c>
      <c r="H162" s="189">
        <v>20</v>
      </c>
      <c r="I162" s="190"/>
      <c r="J162" s="191">
        <f t="shared" si="30"/>
        <v>0</v>
      </c>
      <c r="K162" s="187" t="s">
        <v>136</v>
      </c>
      <c r="L162" s="37"/>
      <c r="M162" s="192" t="s">
        <v>19</v>
      </c>
      <c r="N162" s="193" t="s">
        <v>43</v>
      </c>
      <c r="O162" s="62"/>
      <c r="P162" s="194">
        <f t="shared" si="31"/>
        <v>0</v>
      </c>
      <c r="Q162" s="194">
        <v>0</v>
      </c>
      <c r="R162" s="194">
        <f t="shared" si="32"/>
        <v>0</v>
      </c>
      <c r="S162" s="194">
        <v>0</v>
      </c>
      <c r="T162" s="195">
        <f t="shared" si="3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6" t="s">
        <v>173</v>
      </c>
      <c r="AT162" s="196" t="s">
        <v>132</v>
      </c>
      <c r="AU162" s="196" t="s">
        <v>80</v>
      </c>
      <c r="AY162" s="15" t="s">
        <v>128</v>
      </c>
      <c r="BE162" s="197">
        <f t="shared" si="34"/>
        <v>0</v>
      </c>
      <c r="BF162" s="197">
        <f t="shared" si="35"/>
        <v>0</v>
      </c>
      <c r="BG162" s="197">
        <f t="shared" si="36"/>
        <v>0</v>
      </c>
      <c r="BH162" s="197">
        <f t="shared" si="37"/>
        <v>0</v>
      </c>
      <c r="BI162" s="197">
        <f t="shared" si="38"/>
        <v>0</v>
      </c>
      <c r="BJ162" s="15" t="s">
        <v>80</v>
      </c>
      <c r="BK162" s="197">
        <f t="shared" si="39"/>
        <v>0</v>
      </c>
      <c r="BL162" s="15" t="s">
        <v>173</v>
      </c>
      <c r="BM162" s="196" t="s">
        <v>387</v>
      </c>
    </row>
    <row r="163" spans="1:65" s="2" customFormat="1" ht="21.75" customHeight="1">
      <c r="A163" s="32"/>
      <c r="B163" s="33"/>
      <c r="C163" s="202" t="s">
        <v>388</v>
      </c>
      <c r="D163" s="202" t="s">
        <v>142</v>
      </c>
      <c r="E163" s="203" t="s">
        <v>389</v>
      </c>
      <c r="F163" s="204" t="s">
        <v>390</v>
      </c>
      <c r="G163" s="205" t="s">
        <v>135</v>
      </c>
      <c r="H163" s="206">
        <v>1</v>
      </c>
      <c r="I163" s="207"/>
      <c r="J163" s="208">
        <f t="shared" si="30"/>
        <v>0</v>
      </c>
      <c r="K163" s="204" t="s">
        <v>136</v>
      </c>
      <c r="L163" s="209"/>
      <c r="M163" s="210" t="s">
        <v>19</v>
      </c>
      <c r="N163" s="211" t="s">
        <v>43</v>
      </c>
      <c r="O163" s="62"/>
      <c r="P163" s="194">
        <f t="shared" si="31"/>
        <v>0</v>
      </c>
      <c r="Q163" s="194">
        <v>0</v>
      </c>
      <c r="R163" s="194">
        <f t="shared" si="32"/>
        <v>0</v>
      </c>
      <c r="S163" s="194">
        <v>0</v>
      </c>
      <c r="T163" s="195">
        <f t="shared" si="3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6" t="s">
        <v>82</v>
      </c>
      <c r="AT163" s="196" t="s">
        <v>142</v>
      </c>
      <c r="AU163" s="196" t="s">
        <v>80</v>
      </c>
      <c r="AY163" s="15" t="s">
        <v>128</v>
      </c>
      <c r="BE163" s="197">
        <f t="shared" si="34"/>
        <v>0</v>
      </c>
      <c r="BF163" s="197">
        <f t="shared" si="35"/>
        <v>0</v>
      </c>
      <c r="BG163" s="197">
        <f t="shared" si="36"/>
        <v>0</v>
      </c>
      <c r="BH163" s="197">
        <f t="shared" si="37"/>
        <v>0</v>
      </c>
      <c r="BI163" s="197">
        <f t="shared" si="38"/>
        <v>0</v>
      </c>
      <c r="BJ163" s="15" t="s">
        <v>80</v>
      </c>
      <c r="BK163" s="197">
        <f t="shared" si="39"/>
        <v>0</v>
      </c>
      <c r="BL163" s="15" t="s">
        <v>80</v>
      </c>
      <c r="BM163" s="196" t="s">
        <v>391</v>
      </c>
    </row>
    <row r="164" spans="1:65" s="2" customFormat="1" ht="33" customHeight="1">
      <c r="A164" s="32"/>
      <c r="B164" s="33"/>
      <c r="C164" s="185" t="s">
        <v>392</v>
      </c>
      <c r="D164" s="185" t="s">
        <v>132</v>
      </c>
      <c r="E164" s="186" t="s">
        <v>393</v>
      </c>
      <c r="F164" s="187" t="s">
        <v>394</v>
      </c>
      <c r="G164" s="188" t="s">
        <v>135</v>
      </c>
      <c r="H164" s="189">
        <v>1</v>
      </c>
      <c r="I164" s="190"/>
      <c r="J164" s="191">
        <f t="shared" si="30"/>
        <v>0</v>
      </c>
      <c r="K164" s="187" t="s">
        <v>136</v>
      </c>
      <c r="L164" s="37"/>
      <c r="M164" s="192" t="s">
        <v>19</v>
      </c>
      <c r="N164" s="193" t="s">
        <v>43</v>
      </c>
      <c r="O164" s="62"/>
      <c r="P164" s="194">
        <f t="shared" si="31"/>
        <v>0</v>
      </c>
      <c r="Q164" s="194">
        <v>0</v>
      </c>
      <c r="R164" s="194">
        <f t="shared" si="32"/>
        <v>0</v>
      </c>
      <c r="S164" s="194">
        <v>0</v>
      </c>
      <c r="T164" s="195">
        <f t="shared" si="3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6" t="s">
        <v>173</v>
      </c>
      <c r="AT164" s="196" t="s">
        <v>132</v>
      </c>
      <c r="AU164" s="196" t="s">
        <v>80</v>
      </c>
      <c r="AY164" s="15" t="s">
        <v>128</v>
      </c>
      <c r="BE164" s="197">
        <f t="shared" si="34"/>
        <v>0</v>
      </c>
      <c r="BF164" s="197">
        <f t="shared" si="35"/>
        <v>0</v>
      </c>
      <c r="BG164" s="197">
        <f t="shared" si="36"/>
        <v>0</v>
      </c>
      <c r="BH164" s="197">
        <f t="shared" si="37"/>
        <v>0</v>
      </c>
      <c r="BI164" s="197">
        <f t="shared" si="38"/>
        <v>0</v>
      </c>
      <c r="BJ164" s="15" t="s">
        <v>80</v>
      </c>
      <c r="BK164" s="197">
        <f t="shared" si="39"/>
        <v>0</v>
      </c>
      <c r="BL164" s="15" t="s">
        <v>173</v>
      </c>
      <c r="BM164" s="196" t="s">
        <v>395</v>
      </c>
    </row>
    <row r="165" spans="1:65" s="2" customFormat="1" ht="21.75" customHeight="1">
      <c r="A165" s="32"/>
      <c r="B165" s="33"/>
      <c r="C165" s="202" t="s">
        <v>396</v>
      </c>
      <c r="D165" s="202" t="s">
        <v>142</v>
      </c>
      <c r="E165" s="203" t="s">
        <v>397</v>
      </c>
      <c r="F165" s="204" t="s">
        <v>398</v>
      </c>
      <c r="G165" s="205" t="s">
        <v>135</v>
      </c>
      <c r="H165" s="206">
        <v>1</v>
      </c>
      <c r="I165" s="207"/>
      <c r="J165" s="208">
        <f t="shared" si="30"/>
        <v>0</v>
      </c>
      <c r="K165" s="204" t="s">
        <v>136</v>
      </c>
      <c r="L165" s="209"/>
      <c r="M165" s="210" t="s">
        <v>19</v>
      </c>
      <c r="N165" s="211" t="s">
        <v>43</v>
      </c>
      <c r="O165" s="62"/>
      <c r="P165" s="194">
        <f t="shared" si="31"/>
        <v>0</v>
      </c>
      <c r="Q165" s="194">
        <v>0</v>
      </c>
      <c r="R165" s="194">
        <f t="shared" si="32"/>
        <v>0</v>
      </c>
      <c r="S165" s="194">
        <v>0</v>
      </c>
      <c r="T165" s="195">
        <f t="shared" si="3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6" t="s">
        <v>258</v>
      </c>
      <c r="AT165" s="196" t="s">
        <v>142</v>
      </c>
      <c r="AU165" s="196" t="s">
        <v>80</v>
      </c>
      <c r="AY165" s="15" t="s">
        <v>128</v>
      </c>
      <c r="BE165" s="197">
        <f t="shared" si="34"/>
        <v>0</v>
      </c>
      <c r="BF165" s="197">
        <f t="shared" si="35"/>
        <v>0</v>
      </c>
      <c r="BG165" s="197">
        <f t="shared" si="36"/>
        <v>0</v>
      </c>
      <c r="BH165" s="197">
        <f t="shared" si="37"/>
        <v>0</v>
      </c>
      <c r="BI165" s="197">
        <f t="shared" si="38"/>
        <v>0</v>
      </c>
      <c r="BJ165" s="15" t="s">
        <v>80</v>
      </c>
      <c r="BK165" s="197">
        <f t="shared" si="39"/>
        <v>0</v>
      </c>
      <c r="BL165" s="15" t="s">
        <v>178</v>
      </c>
      <c r="BM165" s="196" t="s">
        <v>399</v>
      </c>
    </row>
    <row r="166" spans="1:65" s="2" customFormat="1" ht="21.75" customHeight="1">
      <c r="A166" s="32"/>
      <c r="B166" s="33"/>
      <c r="C166" s="202" t="s">
        <v>400</v>
      </c>
      <c r="D166" s="202" t="s">
        <v>142</v>
      </c>
      <c r="E166" s="203" t="s">
        <v>401</v>
      </c>
      <c r="F166" s="204" t="s">
        <v>402</v>
      </c>
      <c r="G166" s="205" t="s">
        <v>135</v>
      </c>
      <c r="H166" s="206">
        <v>8</v>
      </c>
      <c r="I166" s="207"/>
      <c r="J166" s="208">
        <f t="shared" si="30"/>
        <v>0</v>
      </c>
      <c r="K166" s="204" t="s">
        <v>136</v>
      </c>
      <c r="L166" s="209"/>
      <c r="M166" s="210" t="s">
        <v>19</v>
      </c>
      <c r="N166" s="211" t="s">
        <v>43</v>
      </c>
      <c r="O166" s="62"/>
      <c r="P166" s="194">
        <f t="shared" si="31"/>
        <v>0</v>
      </c>
      <c r="Q166" s="194">
        <v>0</v>
      </c>
      <c r="R166" s="194">
        <f t="shared" si="32"/>
        <v>0</v>
      </c>
      <c r="S166" s="194">
        <v>0</v>
      </c>
      <c r="T166" s="195">
        <f t="shared" si="3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6" t="s">
        <v>170</v>
      </c>
      <c r="AT166" s="196" t="s">
        <v>142</v>
      </c>
      <c r="AU166" s="196" t="s">
        <v>80</v>
      </c>
      <c r="AY166" s="15" t="s">
        <v>128</v>
      </c>
      <c r="BE166" s="197">
        <f t="shared" si="34"/>
        <v>0</v>
      </c>
      <c r="BF166" s="197">
        <f t="shared" si="35"/>
        <v>0</v>
      </c>
      <c r="BG166" s="197">
        <f t="shared" si="36"/>
        <v>0</v>
      </c>
      <c r="BH166" s="197">
        <f t="shared" si="37"/>
        <v>0</v>
      </c>
      <c r="BI166" s="197">
        <f t="shared" si="38"/>
        <v>0</v>
      </c>
      <c r="BJ166" s="15" t="s">
        <v>80</v>
      </c>
      <c r="BK166" s="197">
        <f t="shared" si="39"/>
        <v>0</v>
      </c>
      <c r="BL166" s="15" t="s">
        <v>154</v>
      </c>
      <c r="BM166" s="196" t="s">
        <v>403</v>
      </c>
    </row>
    <row r="167" spans="1:65" s="2" customFormat="1" ht="19.5">
      <c r="A167" s="32"/>
      <c r="B167" s="33"/>
      <c r="C167" s="34"/>
      <c r="D167" s="198" t="s">
        <v>210</v>
      </c>
      <c r="E167" s="34"/>
      <c r="F167" s="199" t="s">
        <v>404</v>
      </c>
      <c r="G167" s="34"/>
      <c r="H167" s="34"/>
      <c r="I167" s="106"/>
      <c r="J167" s="34"/>
      <c r="K167" s="34"/>
      <c r="L167" s="37"/>
      <c r="M167" s="200"/>
      <c r="N167" s="201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210</v>
      </c>
      <c r="AU167" s="15" t="s">
        <v>80</v>
      </c>
    </row>
    <row r="168" spans="1:65" s="2" customFormat="1" ht="21.75" customHeight="1">
      <c r="A168" s="32"/>
      <c r="B168" s="33"/>
      <c r="C168" s="202" t="s">
        <v>405</v>
      </c>
      <c r="D168" s="202" t="s">
        <v>142</v>
      </c>
      <c r="E168" s="203" t="s">
        <v>406</v>
      </c>
      <c r="F168" s="204" t="s">
        <v>407</v>
      </c>
      <c r="G168" s="205" t="s">
        <v>135</v>
      </c>
      <c r="H168" s="206">
        <v>2</v>
      </c>
      <c r="I168" s="207"/>
      <c r="J168" s="208">
        <f>ROUND(I168*H168,2)</f>
        <v>0</v>
      </c>
      <c r="K168" s="204" t="s">
        <v>136</v>
      </c>
      <c r="L168" s="209"/>
      <c r="M168" s="210" t="s">
        <v>19</v>
      </c>
      <c r="N168" s="211" t="s">
        <v>43</v>
      </c>
      <c r="O168" s="62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6" t="s">
        <v>170</v>
      </c>
      <c r="AT168" s="196" t="s">
        <v>142</v>
      </c>
      <c r="AU168" s="196" t="s">
        <v>80</v>
      </c>
      <c r="AY168" s="15" t="s">
        <v>128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5" t="s">
        <v>80</v>
      </c>
      <c r="BK168" s="197">
        <f>ROUND(I168*H168,2)</f>
        <v>0</v>
      </c>
      <c r="BL168" s="15" t="s">
        <v>154</v>
      </c>
      <c r="BM168" s="196" t="s">
        <v>408</v>
      </c>
    </row>
    <row r="169" spans="1:65" s="2" customFormat="1" ht="21.75" customHeight="1">
      <c r="A169" s="32"/>
      <c r="B169" s="33"/>
      <c r="C169" s="185" t="s">
        <v>178</v>
      </c>
      <c r="D169" s="185" t="s">
        <v>132</v>
      </c>
      <c r="E169" s="186" t="s">
        <v>312</v>
      </c>
      <c r="F169" s="187" t="s">
        <v>313</v>
      </c>
      <c r="G169" s="188" t="s">
        <v>135</v>
      </c>
      <c r="H169" s="189">
        <v>10</v>
      </c>
      <c r="I169" s="190"/>
      <c r="J169" s="191">
        <f>ROUND(I169*H169,2)</f>
        <v>0</v>
      </c>
      <c r="K169" s="187" t="s">
        <v>136</v>
      </c>
      <c r="L169" s="37"/>
      <c r="M169" s="192" t="s">
        <v>19</v>
      </c>
      <c r="N169" s="193" t="s">
        <v>43</v>
      </c>
      <c r="O169" s="62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6" t="s">
        <v>154</v>
      </c>
      <c r="AT169" s="196" t="s">
        <v>132</v>
      </c>
      <c r="AU169" s="196" t="s">
        <v>80</v>
      </c>
      <c r="AY169" s="15" t="s">
        <v>128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5" t="s">
        <v>80</v>
      </c>
      <c r="BK169" s="197">
        <f>ROUND(I169*H169,2)</f>
        <v>0</v>
      </c>
      <c r="BL169" s="15" t="s">
        <v>154</v>
      </c>
      <c r="BM169" s="196" t="s">
        <v>409</v>
      </c>
    </row>
    <row r="170" spans="1:65" s="2" customFormat="1" ht="21.75" customHeight="1">
      <c r="A170" s="32"/>
      <c r="B170" s="33"/>
      <c r="C170" s="202" t="s">
        <v>410</v>
      </c>
      <c r="D170" s="202" t="s">
        <v>142</v>
      </c>
      <c r="E170" s="203" t="s">
        <v>411</v>
      </c>
      <c r="F170" s="204" t="s">
        <v>412</v>
      </c>
      <c r="G170" s="205" t="s">
        <v>135</v>
      </c>
      <c r="H170" s="206">
        <v>1</v>
      </c>
      <c r="I170" s="207"/>
      <c r="J170" s="208">
        <f>ROUND(I170*H170,2)</f>
        <v>0</v>
      </c>
      <c r="K170" s="204" t="s">
        <v>136</v>
      </c>
      <c r="L170" s="209"/>
      <c r="M170" s="210" t="s">
        <v>19</v>
      </c>
      <c r="N170" s="211" t="s">
        <v>43</v>
      </c>
      <c r="O170" s="62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6" t="s">
        <v>258</v>
      </c>
      <c r="AT170" s="196" t="s">
        <v>142</v>
      </c>
      <c r="AU170" s="196" t="s">
        <v>80</v>
      </c>
      <c r="AY170" s="15" t="s">
        <v>128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5" t="s">
        <v>80</v>
      </c>
      <c r="BK170" s="197">
        <f>ROUND(I170*H170,2)</f>
        <v>0</v>
      </c>
      <c r="BL170" s="15" t="s">
        <v>178</v>
      </c>
      <c r="BM170" s="196" t="s">
        <v>413</v>
      </c>
    </row>
    <row r="171" spans="1:65" s="12" customFormat="1" ht="25.9" customHeight="1">
      <c r="B171" s="169"/>
      <c r="C171" s="170"/>
      <c r="D171" s="171" t="s">
        <v>71</v>
      </c>
      <c r="E171" s="172" t="s">
        <v>414</v>
      </c>
      <c r="F171" s="172" t="s">
        <v>415</v>
      </c>
      <c r="G171" s="170"/>
      <c r="H171" s="170"/>
      <c r="I171" s="173"/>
      <c r="J171" s="174">
        <f>BK171</f>
        <v>0</v>
      </c>
      <c r="K171" s="170"/>
      <c r="L171" s="175"/>
      <c r="M171" s="176"/>
      <c r="N171" s="177"/>
      <c r="O171" s="177"/>
      <c r="P171" s="178">
        <f>SUM(P172:P331)</f>
        <v>0</v>
      </c>
      <c r="Q171" s="177"/>
      <c r="R171" s="178">
        <f>SUM(R172:R331)</f>
        <v>0</v>
      </c>
      <c r="S171" s="177"/>
      <c r="T171" s="179">
        <f>SUM(T172:T331)</f>
        <v>0</v>
      </c>
      <c r="AR171" s="180" t="s">
        <v>80</v>
      </c>
      <c r="AT171" s="181" t="s">
        <v>71</v>
      </c>
      <c r="AU171" s="181" t="s">
        <v>72</v>
      </c>
      <c r="AY171" s="180" t="s">
        <v>128</v>
      </c>
      <c r="BK171" s="182">
        <f>SUM(BK172:BK331)</f>
        <v>0</v>
      </c>
    </row>
    <row r="172" spans="1:65" s="2" customFormat="1" ht="21.75" customHeight="1">
      <c r="A172" s="32"/>
      <c r="B172" s="33"/>
      <c r="C172" s="185" t="s">
        <v>416</v>
      </c>
      <c r="D172" s="185" t="s">
        <v>132</v>
      </c>
      <c r="E172" s="186" t="s">
        <v>417</v>
      </c>
      <c r="F172" s="187" t="s">
        <v>418</v>
      </c>
      <c r="G172" s="188" t="s">
        <v>135</v>
      </c>
      <c r="H172" s="189">
        <v>1</v>
      </c>
      <c r="I172" s="190"/>
      <c r="J172" s="191">
        <f>ROUND(I172*H172,2)</f>
        <v>0</v>
      </c>
      <c r="K172" s="187" t="s">
        <v>136</v>
      </c>
      <c r="L172" s="37"/>
      <c r="M172" s="192" t="s">
        <v>19</v>
      </c>
      <c r="N172" s="193" t="s">
        <v>43</v>
      </c>
      <c r="O172" s="62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6" t="s">
        <v>178</v>
      </c>
      <c r="AT172" s="196" t="s">
        <v>132</v>
      </c>
      <c r="AU172" s="196" t="s">
        <v>80</v>
      </c>
      <c r="AY172" s="15" t="s">
        <v>128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5" t="s">
        <v>80</v>
      </c>
      <c r="BK172" s="197">
        <f>ROUND(I172*H172,2)</f>
        <v>0</v>
      </c>
      <c r="BL172" s="15" t="s">
        <v>178</v>
      </c>
      <c r="BM172" s="196" t="s">
        <v>419</v>
      </c>
    </row>
    <row r="173" spans="1:65" s="2" customFormat="1" ht="21.75" customHeight="1">
      <c r="A173" s="32"/>
      <c r="B173" s="33"/>
      <c r="C173" s="202" t="s">
        <v>420</v>
      </c>
      <c r="D173" s="202" t="s">
        <v>142</v>
      </c>
      <c r="E173" s="203" t="s">
        <v>421</v>
      </c>
      <c r="F173" s="204" t="s">
        <v>422</v>
      </c>
      <c r="G173" s="205" t="s">
        <v>135</v>
      </c>
      <c r="H173" s="206">
        <v>1</v>
      </c>
      <c r="I173" s="207"/>
      <c r="J173" s="208">
        <f>ROUND(I173*H173,2)</f>
        <v>0</v>
      </c>
      <c r="K173" s="204" t="s">
        <v>136</v>
      </c>
      <c r="L173" s="209"/>
      <c r="M173" s="210" t="s">
        <v>19</v>
      </c>
      <c r="N173" s="211" t="s">
        <v>43</v>
      </c>
      <c r="O173" s="62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6" t="s">
        <v>157</v>
      </c>
      <c r="AT173" s="196" t="s">
        <v>142</v>
      </c>
      <c r="AU173" s="196" t="s">
        <v>80</v>
      </c>
      <c r="AY173" s="15" t="s">
        <v>128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5" t="s">
        <v>80</v>
      </c>
      <c r="BK173" s="197">
        <f>ROUND(I173*H173,2)</f>
        <v>0</v>
      </c>
      <c r="BL173" s="15" t="s">
        <v>157</v>
      </c>
      <c r="BM173" s="196" t="s">
        <v>423</v>
      </c>
    </row>
    <row r="174" spans="1:65" s="2" customFormat="1" ht="21.75" customHeight="1">
      <c r="A174" s="32"/>
      <c r="B174" s="33"/>
      <c r="C174" s="202" t="s">
        <v>424</v>
      </c>
      <c r="D174" s="202" t="s">
        <v>142</v>
      </c>
      <c r="E174" s="203" t="s">
        <v>425</v>
      </c>
      <c r="F174" s="204" t="s">
        <v>426</v>
      </c>
      <c r="G174" s="205" t="s">
        <v>135</v>
      </c>
      <c r="H174" s="206">
        <v>1</v>
      </c>
      <c r="I174" s="207"/>
      <c r="J174" s="208">
        <f>ROUND(I174*H174,2)</f>
        <v>0</v>
      </c>
      <c r="K174" s="204" t="s">
        <v>136</v>
      </c>
      <c r="L174" s="209"/>
      <c r="M174" s="210" t="s">
        <v>19</v>
      </c>
      <c r="N174" s="211" t="s">
        <v>43</v>
      </c>
      <c r="O174" s="62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6" t="s">
        <v>157</v>
      </c>
      <c r="AT174" s="196" t="s">
        <v>142</v>
      </c>
      <c r="AU174" s="196" t="s">
        <v>80</v>
      </c>
      <c r="AY174" s="15" t="s">
        <v>128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5" t="s">
        <v>80</v>
      </c>
      <c r="BK174" s="197">
        <f>ROUND(I174*H174,2)</f>
        <v>0</v>
      </c>
      <c r="BL174" s="15" t="s">
        <v>157</v>
      </c>
      <c r="BM174" s="196" t="s">
        <v>427</v>
      </c>
    </row>
    <row r="175" spans="1:65" s="2" customFormat="1" ht="19.5">
      <c r="A175" s="32"/>
      <c r="B175" s="33"/>
      <c r="C175" s="34"/>
      <c r="D175" s="198" t="s">
        <v>210</v>
      </c>
      <c r="E175" s="34"/>
      <c r="F175" s="199" t="s">
        <v>428</v>
      </c>
      <c r="G175" s="34"/>
      <c r="H175" s="34"/>
      <c r="I175" s="106"/>
      <c r="J175" s="34"/>
      <c r="K175" s="34"/>
      <c r="L175" s="37"/>
      <c r="M175" s="200"/>
      <c r="N175" s="201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210</v>
      </c>
      <c r="AU175" s="15" t="s">
        <v>80</v>
      </c>
    </row>
    <row r="176" spans="1:65" s="2" customFormat="1" ht="21.75" customHeight="1">
      <c r="A176" s="32"/>
      <c r="B176" s="33"/>
      <c r="C176" s="202" t="s">
        <v>429</v>
      </c>
      <c r="D176" s="202" t="s">
        <v>142</v>
      </c>
      <c r="E176" s="203" t="s">
        <v>430</v>
      </c>
      <c r="F176" s="204" t="s">
        <v>431</v>
      </c>
      <c r="G176" s="205" t="s">
        <v>135</v>
      </c>
      <c r="H176" s="206">
        <v>1</v>
      </c>
      <c r="I176" s="207"/>
      <c r="J176" s="208">
        <f>ROUND(I176*H176,2)</f>
        <v>0</v>
      </c>
      <c r="K176" s="204" t="s">
        <v>136</v>
      </c>
      <c r="L176" s="209"/>
      <c r="M176" s="210" t="s">
        <v>19</v>
      </c>
      <c r="N176" s="211" t="s">
        <v>43</v>
      </c>
      <c r="O176" s="62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6" t="s">
        <v>82</v>
      </c>
      <c r="AT176" s="196" t="s">
        <v>142</v>
      </c>
      <c r="AU176" s="196" t="s">
        <v>80</v>
      </c>
      <c r="AY176" s="15" t="s">
        <v>128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5" t="s">
        <v>80</v>
      </c>
      <c r="BK176" s="197">
        <f>ROUND(I176*H176,2)</f>
        <v>0</v>
      </c>
      <c r="BL176" s="15" t="s">
        <v>80</v>
      </c>
      <c r="BM176" s="196" t="s">
        <v>432</v>
      </c>
    </row>
    <row r="177" spans="1:65" s="2" customFormat="1" ht="21.75" customHeight="1">
      <c r="A177" s="32"/>
      <c r="B177" s="33"/>
      <c r="C177" s="202" t="s">
        <v>433</v>
      </c>
      <c r="D177" s="202" t="s">
        <v>142</v>
      </c>
      <c r="E177" s="203" t="s">
        <v>434</v>
      </c>
      <c r="F177" s="204" t="s">
        <v>435</v>
      </c>
      <c r="G177" s="205" t="s">
        <v>135</v>
      </c>
      <c r="H177" s="206">
        <v>1</v>
      </c>
      <c r="I177" s="207"/>
      <c r="J177" s="208">
        <f>ROUND(I177*H177,2)</f>
        <v>0</v>
      </c>
      <c r="K177" s="204" t="s">
        <v>136</v>
      </c>
      <c r="L177" s="209"/>
      <c r="M177" s="210" t="s">
        <v>19</v>
      </c>
      <c r="N177" s="211" t="s">
        <v>43</v>
      </c>
      <c r="O177" s="62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6" t="s">
        <v>82</v>
      </c>
      <c r="AT177" s="196" t="s">
        <v>142</v>
      </c>
      <c r="AU177" s="196" t="s">
        <v>80</v>
      </c>
      <c r="AY177" s="15" t="s">
        <v>128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5" t="s">
        <v>80</v>
      </c>
      <c r="BK177" s="197">
        <f>ROUND(I177*H177,2)</f>
        <v>0</v>
      </c>
      <c r="BL177" s="15" t="s">
        <v>80</v>
      </c>
      <c r="BM177" s="196" t="s">
        <v>436</v>
      </c>
    </row>
    <row r="178" spans="1:65" s="2" customFormat="1" ht="19.5">
      <c r="A178" s="32"/>
      <c r="B178" s="33"/>
      <c r="C178" s="34"/>
      <c r="D178" s="198" t="s">
        <v>210</v>
      </c>
      <c r="E178" s="34"/>
      <c r="F178" s="199" t="s">
        <v>437</v>
      </c>
      <c r="G178" s="34"/>
      <c r="H178" s="34"/>
      <c r="I178" s="106"/>
      <c r="J178" s="34"/>
      <c r="K178" s="34"/>
      <c r="L178" s="37"/>
      <c r="M178" s="200"/>
      <c r="N178" s="201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210</v>
      </c>
      <c r="AU178" s="15" t="s">
        <v>80</v>
      </c>
    </row>
    <row r="179" spans="1:65" s="2" customFormat="1" ht="21.75" customHeight="1">
      <c r="A179" s="32"/>
      <c r="B179" s="33"/>
      <c r="C179" s="202" t="s">
        <v>438</v>
      </c>
      <c r="D179" s="202" t="s">
        <v>142</v>
      </c>
      <c r="E179" s="203" t="s">
        <v>439</v>
      </c>
      <c r="F179" s="204" t="s">
        <v>440</v>
      </c>
      <c r="G179" s="205" t="s">
        <v>135</v>
      </c>
      <c r="H179" s="206">
        <v>48</v>
      </c>
      <c r="I179" s="207"/>
      <c r="J179" s="208">
        <f t="shared" ref="J179:J187" si="40">ROUND(I179*H179,2)</f>
        <v>0</v>
      </c>
      <c r="K179" s="204" t="s">
        <v>136</v>
      </c>
      <c r="L179" s="209"/>
      <c r="M179" s="210" t="s">
        <v>19</v>
      </c>
      <c r="N179" s="211" t="s">
        <v>43</v>
      </c>
      <c r="O179" s="62"/>
      <c r="P179" s="194">
        <f t="shared" ref="P179:P187" si="41">O179*H179</f>
        <v>0</v>
      </c>
      <c r="Q179" s="194">
        <v>0</v>
      </c>
      <c r="R179" s="194">
        <f t="shared" ref="R179:R187" si="42">Q179*H179</f>
        <v>0</v>
      </c>
      <c r="S179" s="194">
        <v>0</v>
      </c>
      <c r="T179" s="195">
        <f t="shared" ref="T179:T187" si="43"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6" t="s">
        <v>82</v>
      </c>
      <c r="AT179" s="196" t="s">
        <v>142</v>
      </c>
      <c r="AU179" s="196" t="s">
        <v>80</v>
      </c>
      <c r="AY179" s="15" t="s">
        <v>128</v>
      </c>
      <c r="BE179" s="197">
        <f t="shared" ref="BE179:BE187" si="44">IF(N179="základní",J179,0)</f>
        <v>0</v>
      </c>
      <c r="BF179" s="197">
        <f t="shared" ref="BF179:BF187" si="45">IF(N179="snížená",J179,0)</f>
        <v>0</v>
      </c>
      <c r="BG179" s="197">
        <f t="shared" ref="BG179:BG187" si="46">IF(N179="zákl. přenesená",J179,0)</f>
        <v>0</v>
      </c>
      <c r="BH179" s="197">
        <f t="shared" ref="BH179:BH187" si="47">IF(N179="sníž. přenesená",J179,0)</f>
        <v>0</v>
      </c>
      <c r="BI179" s="197">
        <f t="shared" ref="BI179:BI187" si="48">IF(N179="nulová",J179,0)</f>
        <v>0</v>
      </c>
      <c r="BJ179" s="15" t="s">
        <v>80</v>
      </c>
      <c r="BK179" s="197">
        <f t="shared" ref="BK179:BK187" si="49">ROUND(I179*H179,2)</f>
        <v>0</v>
      </c>
      <c r="BL179" s="15" t="s">
        <v>80</v>
      </c>
      <c r="BM179" s="196" t="s">
        <v>441</v>
      </c>
    </row>
    <row r="180" spans="1:65" s="2" customFormat="1" ht="21.75" customHeight="1">
      <c r="A180" s="32"/>
      <c r="B180" s="33"/>
      <c r="C180" s="202" t="s">
        <v>442</v>
      </c>
      <c r="D180" s="202" t="s">
        <v>142</v>
      </c>
      <c r="E180" s="203" t="s">
        <v>443</v>
      </c>
      <c r="F180" s="204" t="s">
        <v>444</v>
      </c>
      <c r="G180" s="205" t="s">
        <v>135</v>
      </c>
      <c r="H180" s="206">
        <v>1</v>
      </c>
      <c r="I180" s="207"/>
      <c r="J180" s="208">
        <f t="shared" si="40"/>
        <v>0</v>
      </c>
      <c r="K180" s="204" t="s">
        <v>136</v>
      </c>
      <c r="L180" s="209"/>
      <c r="M180" s="210" t="s">
        <v>19</v>
      </c>
      <c r="N180" s="211" t="s">
        <v>43</v>
      </c>
      <c r="O180" s="62"/>
      <c r="P180" s="194">
        <f t="shared" si="41"/>
        <v>0</v>
      </c>
      <c r="Q180" s="194">
        <v>0</v>
      </c>
      <c r="R180" s="194">
        <f t="shared" si="42"/>
        <v>0</v>
      </c>
      <c r="S180" s="194">
        <v>0</v>
      </c>
      <c r="T180" s="195">
        <f t="shared" si="4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6" t="s">
        <v>258</v>
      </c>
      <c r="AT180" s="196" t="s">
        <v>142</v>
      </c>
      <c r="AU180" s="196" t="s">
        <v>80</v>
      </c>
      <c r="AY180" s="15" t="s">
        <v>128</v>
      </c>
      <c r="BE180" s="197">
        <f t="shared" si="44"/>
        <v>0</v>
      </c>
      <c r="BF180" s="197">
        <f t="shared" si="45"/>
        <v>0</v>
      </c>
      <c r="BG180" s="197">
        <f t="shared" si="46"/>
        <v>0</v>
      </c>
      <c r="BH180" s="197">
        <f t="shared" si="47"/>
        <v>0</v>
      </c>
      <c r="BI180" s="197">
        <f t="shared" si="48"/>
        <v>0</v>
      </c>
      <c r="BJ180" s="15" t="s">
        <v>80</v>
      </c>
      <c r="BK180" s="197">
        <f t="shared" si="49"/>
        <v>0</v>
      </c>
      <c r="BL180" s="15" t="s">
        <v>178</v>
      </c>
      <c r="BM180" s="196" t="s">
        <v>445</v>
      </c>
    </row>
    <row r="181" spans="1:65" s="2" customFormat="1" ht="21.75" customHeight="1">
      <c r="A181" s="32"/>
      <c r="B181" s="33"/>
      <c r="C181" s="202" t="s">
        <v>446</v>
      </c>
      <c r="D181" s="202" t="s">
        <v>142</v>
      </c>
      <c r="E181" s="203" t="s">
        <v>447</v>
      </c>
      <c r="F181" s="204" t="s">
        <v>448</v>
      </c>
      <c r="G181" s="205" t="s">
        <v>135</v>
      </c>
      <c r="H181" s="206">
        <v>1</v>
      </c>
      <c r="I181" s="207"/>
      <c r="J181" s="208">
        <f t="shared" si="40"/>
        <v>0</v>
      </c>
      <c r="K181" s="204" t="s">
        <v>136</v>
      </c>
      <c r="L181" s="209"/>
      <c r="M181" s="210" t="s">
        <v>19</v>
      </c>
      <c r="N181" s="211" t="s">
        <v>43</v>
      </c>
      <c r="O181" s="62"/>
      <c r="P181" s="194">
        <f t="shared" si="41"/>
        <v>0</v>
      </c>
      <c r="Q181" s="194">
        <v>0</v>
      </c>
      <c r="R181" s="194">
        <f t="shared" si="42"/>
        <v>0</v>
      </c>
      <c r="S181" s="194">
        <v>0</v>
      </c>
      <c r="T181" s="195">
        <f t="shared" si="4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6" t="s">
        <v>258</v>
      </c>
      <c r="AT181" s="196" t="s">
        <v>142</v>
      </c>
      <c r="AU181" s="196" t="s">
        <v>80</v>
      </c>
      <c r="AY181" s="15" t="s">
        <v>128</v>
      </c>
      <c r="BE181" s="197">
        <f t="shared" si="44"/>
        <v>0</v>
      </c>
      <c r="BF181" s="197">
        <f t="shared" si="45"/>
        <v>0</v>
      </c>
      <c r="BG181" s="197">
        <f t="shared" si="46"/>
        <v>0</v>
      </c>
      <c r="BH181" s="197">
        <f t="shared" si="47"/>
        <v>0</v>
      </c>
      <c r="BI181" s="197">
        <f t="shared" si="48"/>
        <v>0</v>
      </c>
      <c r="BJ181" s="15" t="s">
        <v>80</v>
      </c>
      <c r="BK181" s="197">
        <f t="shared" si="49"/>
        <v>0</v>
      </c>
      <c r="BL181" s="15" t="s">
        <v>178</v>
      </c>
      <c r="BM181" s="196" t="s">
        <v>449</v>
      </c>
    </row>
    <row r="182" spans="1:65" s="2" customFormat="1" ht="21.75" customHeight="1">
      <c r="A182" s="32"/>
      <c r="B182" s="33"/>
      <c r="C182" s="202" t="s">
        <v>450</v>
      </c>
      <c r="D182" s="202" t="s">
        <v>142</v>
      </c>
      <c r="E182" s="203" t="s">
        <v>451</v>
      </c>
      <c r="F182" s="204" t="s">
        <v>452</v>
      </c>
      <c r="G182" s="205" t="s">
        <v>135</v>
      </c>
      <c r="H182" s="206">
        <v>2</v>
      </c>
      <c r="I182" s="207"/>
      <c r="J182" s="208">
        <f t="shared" si="40"/>
        <v>0</v>
      </c>
      <c r="K182" s="204" t="s">
        <v>136</v>
      </c>
      <c r="L182" s="209"/>
      <c r="M182" s="210" t="s">
        <v>19</v>
      </c>
      <c r="N182" s="211" t="s">
        <v>43</v>
      </c>
      <c r="O182" s="62"/>
      <c r="P182" s="194">
        <f t="shared" si="41"/>
        <v>0</v>
      </c>
      <c r="Q182" s="194">
        <v>0</v>
      </c>
      <c r="R182" s="194">
        <f t="shared" si="42"/>
        <v>0</v>
      </c>
      <c r="S182" s="194">
        <v>0</v>
      </c>
      <c r="T182" s="195">
        <f t="shared" si="4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6" t="s">
        <v>258</v>
      </c>
      <c r="AT182" s="196" t="s">
        <v>142</v>
      </c>
      <c r="AU182" s="196" t="s">
        <v>80</v>
      </c>
      <c r="AY182" s="15" t="s">
        <v>128</v>
      </c>
      <c r="BE182" s="197">
        <f t="shared" si="44"/>
        <v>0</v>
      </c>
      <c r="BF182" s="197">
        <f t="shared" si="45"/>
        <v>0</v>
      </c>
      <c r="BG182" s="197">
        <f t="shared" si="46"/>
        <v>0</v>
      </c>
      <c r="BH182" s="197">
        <f t="shared" si="47"/>
        <v>0</v>
      </c>
      <c r="BI182" s="197">
        <f t="shared" si="48"/>
        <v>0</v>
      </c>
      <c r="BJ182" s="15" t="s">
        <v>80</v>
      </c>
      <c r="BK182" s="197">
        <f t="shared" si="49"/>
        <v>0</v>
      </c>
      <c r="BL182" s="15" t="s">
        <v>178</v>
      </c>
      <c r="BM182" s="196" t="s">
        <v>453</v>
      </c>
    </row>
    <row r="183" spans="1:65" s="2" customFormat="1" ht="21.75" customHeight="1">
      <c r="A183" s="32"/>
      <c r="B183" s="33"/>
      <c r="C183" s="202" t="s">
        <v>454</v>
      </c>
      <c r="D183" s="202" t="s">
        <v>142</v>
      </c>
      <c r="E183" s="203" t="s">
        <v>455</v>
      </c>
      <c r="F183" s="204" t="s">
        <v>456</v>
      </c>
      <c r="G183" s="205" t="s">
        <v>135</v>
      </c>
      <c r="H183" s="206">
        <v>4</v>
      </c>
      <c r="I183" s="207"/>
      <c r="J183" s="208">
        <f t="shared" si="40"/>
        <v>0</v>
      </c>
      <c r="K183" s="204" t="s">
        <v>136</v>
      </c>
      <c r="L183" s="209"/>
      <c r="M183" s="210" t="s">
        <v>19</v>
      </c>
      <c r="N183" s="211" t="s">
        <v>43</v>
      </c>
      <c r="O183" s="62"/>
      <c r="P183" s="194">
        <f t="shared" si="41"/>
        <v>0</v>
      </c>
      <c r="Q183" s="194">
        <v>0</v>
      </c>
      <c r="R183" s="194">
        <f t="shared" si="42"/>
        <v>0</v>
      </c>
      <c r="S183" s="194">
        <v>0</v>
      </c>
      <c r="T183" s="195">
        <f t="shared" si="4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6" t="s">
        <v>258</v>
      </c>
      <c r="AT183" s="196" t="s">
        <v>142</v>
      </c>
      <c r="AU183" s="196" t="s">
        <v>80</v>
      </c>
      <c r="AY183" s="15" t="s">
        <v>128</v>
      </c>
      <c r="BE183" s="197">
        <f t="shared" si="44"/>
        <v>0</v>
      </c>
      <c r="BF183" s="197">
        <f t="shared" si="45"/>
        <v>0</v>
      </c>
      <c r="BG183" s="197">
        <f t="shared" si="46"/>
        <v>0</v>
      </c>
      <c r="BH183" s="197">
        <f t="shared" si="47"/>
        <v>0</v>
      </c>
      <c r="BI183" s="197">
        <f t="shared" si="48"/>
        <v>0</v>
      </c>
      <c r="BJ183" s="15" t="s">
        <v>80</v>
      </c>
      <c r="BK183" s="197">
        <f t="shared" si="49"/>
        <v>0</v>
      </c>
      <c r="BL183" s="15" t="s">
        <v>178</v>
      </c>
      <c r="BM183" s="196" t="s">
        <v>457</v>
      </c>
    </row>
    <row r="184" spans="1:65" s="2" customFormat="1" ht="21.75" customHeight="1">
      <c r="A184" s="32"/>
      <c r="B184" s="33"/>
      <c r="C184" s="202" t="s">
        <v>458</v>
      </c>
      <c r="D184" s="202" t="s">
        <v>142</v>
      </c>
      <c r="E184" s="203" t="s">
        <v>459</v>
      </c>
      <c r="F184" s="204" t="s">
        <v>460</v>
      </c>
      <c r="G184" s="205" t="s">
        <v>135</v>
      </c>
      <c r="H184" s="206">
        <v>6</v>
      </c>
      <c r="I184" s="207"/>
      <c r="J184" s="208">
        <f t="shared" si="40"/>
        <v>0</v>
      </c>
      <c r="K184" s="204" t="s">
        <v>136</v>
      </c>
      <c r="L184" s="209"/>
      <c r="M184" s="210" t="s">
        <v>19</v>
      </c>
      <c r="N184" s="211" t="s">
        <v>43</v>
      </c>
      <c r="O184" s="62"/>
      <c r="P184" s="194">
        <f t="shared" si="41"/>
        <v>0</v>
      </c>
      <c r="Q184" s="194">
        <v>0</v>
      </c>
      <c r="R184" s="194">
        <f t="shared" si="42"/>
        <v>0</v>
      </c>
      <c r="S184" s="194">
        <v>0</v>
      </c>
      <c r="T184" s="195">
        <f t="shared" si="4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6" t="s">
        <v>258</v>
      </c>
      <c r="AT184" s="196" t="s">
        <v>142</v>
      </c>
      <c r="AU184" s="196" t="s">
        <v>80</v>
      </c>
      <c r="AY184" s="15" t="s">
        <v>128</v>
      </c>
      <c r="BE184" s="197">
        <f t="shared" si="44"/>
        <v>0</v>
      </c>
      <c r="BF184" s="197">
        <f t="shared" si="45"/>
        <v>0</v>
      </c>
      <c r="BG184" s="197">
        <f t="shared" si="46"/>
        <v>0</v>
      </c>
      <c r="BH184" s="197">
        <f t="shared" si="47"/>
        <v>0</v>
      </c>
      <c r="BI184" s="197">
        <f t="shared" si="48"/>
        <v>0</v>
      </c>
      <c r="BJ184" s="15" t="s">
        <v>80</v>
      </c>
      <c r="BK184" s="197">
        <f t="shared" si="49"/>
        <v>0</v>
      </c>
      <c r="BL184" s="15" t="s">
        <v>178</v>
      </c>
      <c r="BM184" s="196" t="s">
        <v>461</v>
      </c>
    </row>
    <row r="185" spans="1:65" s="2" customFormat="1" ht="21.75" customHeight="1">
      <c r="A185" s="32"/>
      <c r="B185" s="33"/>
      <c r="C185" s="202" t="s">
        <v>462</v>
      </c>
      <c r="D185" s="202" t="s">
        <v>142</v>
      </c>
      <c r="E185" s="203" t="s">
        <v>463</v>
      </c>
      <c r="F185" s="204" t="s">
        <v>464</v>
      </c>
      <c r="G185" s="205" t="s">
        <v>135</v>
      </c>
      <c r="H185" s="206">
        <v>1</v>
      </c>
      <c r="I185" s="207"/>
      <c r="J185" s="208">
        <f t="shared" si="40"/>
        <v>0</v>
      </c>
      <c r="K185" s="204" t="s">
        <v>136</v>
      </c>
      <c r="L185" s="209"/>
      <c r="M185" s="210" t="s">
        <v>19</v>
      </c>
      <c r="N185" s="211" t="s">
        <v>43</v>
      </c>
      <c r="O185" s="62"/>
      <c r="P185" s="194">
        <f t="shared" si="41"/>
        <v>0</v>
      </c>
      <c r="Q185" s="194">
        <v>0</v>
      </c>
      <c r="R185" s="194">
        <f t="shared" si="42"/>
        <v>0</v>
      </c>
      <c r="S185" s="194">
        <v>0</v>
      </c>
      <c r="T185" s="195">
        <f t="shared" si="4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6" t="s">
        <v>157</v>
      </c>
      <c r="AT185" s="196" t="s">
        <v>142</v>
      </c>
      <c r="AU185" s="196" t="s">
        <v>80</v>
      </c>
      <c r="AY185" s="15" t="s">
        <v>128</v>
      </c>
      <c r="BE185" s="197">
        <f t="shared" si="44"/>
        <v>0</v>
      </c>
      <c r="BF185" s="197">
        <f t="shared" si="45"/>
        <v>0</v>
      </c>
      <c r="BG185" s="197">
        <f t="shared" si="46"/>
        <v>0</v>
      </c>
      <c r="BH185" s="197">
        <f t="shared" si="47"/>
        <v>0</v>
      </c>
      <c r="BI185" s="197">
        <f t="shared" si="48"/>
        <v>0</v>
      </c>
      <c r="BJ185" s="15" t="s">
        <v>80</v>
      </c>
      <c r="BK185" s="197">
        <f t="shared" si="49"/>
        <v>0</v>
      </c>
      <c r="BL185" s="15" t="s">
        <v>157</v>
      </c>
      <c r="BM185" s="196" t="s">
        <v>465</v>
      </c>
    </row>
    <row r="186" spans="1:65" s="2" customFormat="1" ht="21.75" customHeight="1">
      <c r="A186" s="32"/>
      <c r="B186" s="33"/>
      <c r="C186" s="202" t="s">
        <v>466</v>
      </c>
      <c r="D186" s="202" t="s">
        <v>142</v>
      </c>
      <c r="E186" s="203" t="s">
        <v>467</v>
      </c>
      <c r="F186" s="204" t="s">
        <v>468</v>
      </c>
      <c r="G186" s="205" t="s">
        <v>469</v>
      </c>
      <c r="H186" s="206">
        <v>1</v>
      </c>
      <c r="I186" s="207"/>
      <c r="J186" s="208">
        <f t="shared" si="40"/>
        <v>0</v>
      </c>
      <c r="K186" s="204" t="s">
        <v>136</v>
      </c>
      <c r="L186" s="209"/>
      <c r="M186" s="210" t="s">
        <v>19</v>
      </c>
      <c r="N186" s="211" t="s">
        <v>43</v>
      </c>
      <c r="O186" s="62"/>
      <c r="P186" s="194">
        <f t="shared" si="41"/>
        <v>0</v>
      </c>
      <c r="Q186" s="194">
        <v>0</v>
      </c>
      <c r="R186" s="194">
        <f t="shared" si="42"/>
        <v>0</v>
      </c>
      <c r="S186" s="194">
        <v>0</v>
      </c>
      <c r="T186" s="195">
        <f t="shared" si="4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6" t="s">
        <v>82</v>
      </c>
      <c r="AT186" s="196" t="s">
        <v>142</v>
      </c>
      <c r="AU186" s="196" t="s">
        <v>80</v>
      </c>
      <c r="AY186" s="15" t="s">
        <v>128</v>
      </c>
      <c r="BE186" s="197">
        <f t="shared" si="44"/>
        <v>0</v>
      </c>
      <c r="BF186" s="197">
        <f t="shared" si="45"/>
        <v>0</v>
      </c>
      <c r="BG186" s="197">
        <f t="shared" si="46"/>
        <v>0</v>
      </c>
      <c r="BH186" s="197">
        <f t="shared" si="47"/>
        <v>0</v>
      </c>
      <c r="BI186" s="197">
        <f t="shared" si="48"/>
        <v>0</v>
      </c>
      <c r="BJ186" s="15" t="s">
        <v>80</v>
      </c>
      <c r="BK186" s="197">
        <f t="shared" si="49"/>
        <v>0</v>
      </c>
      <c r="BL186" s="15" t="s">
        <v>80</v>
      </c>
      <c r="BM186" s="196" t="s">
        <v>470</v>
      </c>
    </row>
    <row r="187" spans="1:65" s="2" customFormat="1" ht="21.75" customHeight="1">
      <c r="A187" s="32"/>
      <c r="B187" s="33"/>
      <c r="C187" s="202" t="s">
        <v>471</v>
      </c>
      <c r="D187" s="202" t="s">
        <v>142</v>
      </c>
      <c r="E187" s="203" t="s">
        <v>472</v>
      </c>
      <c r="F187" s="204" t="s">
        <v>473</v>
      </c>
      <c r="G187" s="205" t="s">
        <v>135</v>
      </c>
      <c r="H187" s="206">
        <v>1</v>
      </c>
      <c r="I187" s="207"/>
      <c r="J187" s="208">
        <f t="shared" si="40"/>
        <v>0</v>
      </c>
      <c r="K187" s="204" t="s">
        <v>136</v>
      </c>
      <c r="L187" s="209"/>
      <c r="M187" s="210" t="s">
        <v>19</v>
      </c>
      <c r="N187" s="211" t="s">
        <v>43</v>
      </c>
      <c r="O187" s="62"/>
      <c r="P187" s="194">
        <f t="shared" si="41"/>
        <v>0</v>
      </c>
      <c r="Q187" s="194">
        <v>0</v>
      </c>
      <c r="R187" s="194">
        <f t="shared" si="42"/>
        <v>0</v>
      </c>
      <c r="S187" s="194">
        <v>0</v>
      </c>
      <c r="T187" s="195">
        <f t="shared" si="4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6" t="s">
        <v>157</v>
      </c>
      <c r="AT187" s="196" t="s">
        <v>142</v>
      </c>
      <c r="AU187" s="196" t="s">
        <v>80</v>
      </c>
      <c r="AY187" s="15" t="s">
        <v>128</v>
      </c>
      <c r="BE187" s="197">
        <f t="shared" si="44"/>
        <v>0</v>
      </c>
      <c r="BF187" s="197">
        <f t="shared" si="45"/>
        <v>0</v>
      </c>
      <c r="BG187" s="197">
        <f t="shared" si="46"/>
        <v>0</v>
      </c>
      <c r="BH187" s="197">
        <f t="shared" si="47"/>
        <v>0</v>
      </c>
      <c r="BI187" s="197">
        <f t="shared" si="48"/>
        <v>0</v>
      </c>
      <c r="BJ187" s="15" t="s">
        <v>80</v>
      </c>
      <c r="BK187" s="197">
        <f t="shared" si="49"/>
        <v>0</v>
      </c>
      <c r="BL187" s="15" t="s">
        <v>157</v>
      </c>
      <c r="BM187" s="196" t="s">
        <v>474</v>
      </c>
    </row>
    <row r="188" spans="1:65" s="2" customFormat="1" ht="19.5">
      <c r="A188" s="32"/>
      <c r="B188" s="33"/>
      <c r="C188" s="34"/>
      <c r="D188" s="198" t="s">
        <v>210</v>
      </c>
      <c r="E188" s="34"/>
      <c r="F188" s="199" t="s">
        <v>475</v>
      </c>
      <c r="G188" s="34"/>
      <c r="H188" s="34"/>
      <c r="I188" s="106"/>
      <c r="J188" s="34"/>
      <c r="K188" s="34"/>
      <c r="L188" s="37"/>
      <c r="M188" s="200"/>
      <c r="N188" s="201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210</v>
      </c>
      <c r="AU188" s="15" t="s">
        <v>80</v>
      </c>
    </row>
    <row r="189" spans="1:65" s="2" customFormat="1" ht="21.75" customHeight="1">
      <c r="A189" s="32"/>
      <c r="B189" s="33"/>
      <c r="C189" s="185" t="s">
        <v>476</v>
      </c>
      <c r="D189" s="185" t="s">
        <v>132</v>
      </c>
      <c r="E189" s="186" t="s">
        <v>477</v>
      </c>
      <c r="F189" s="187" t="s">
        <v>478</v>
      </c>
      <c r="G189" s="188" t="s">
        <v>135</v>
      </c>
      <c r="H189" s="189">
        <v>225</v>
      </c>
      <c r="I189" s="190"/>
      <c r="J189" s="191">
        <f t="shared" ref="J189:J220" si="50">ROUND(I189*H189,2)</f>
        <v>0</v>
      </c>
      <c r="K189" s="187" t="s">
        <v>136</v>
      </c>
      <c r="L189" s="37"/>
      <c r="M189" s="192" t="s">
        <v>19</v>
      </c>
      <c r="N189" s="193" t="s">
        <v>43</v>
      </c>
      <c r="O189" s="62"/>
      <c r="P189" s="194">
        <f t="shared" ref="P189:P220" si="51">O189*H189</f>
        <v>0</v>
      </c>
      <c r="Q189" s="194">
        <v>0</v>
      </c>
      <c r="R189" s="194">
        <f t="shared" ref="R189:R220" si="52">Q189*H189</f>
        <v>0</v>
      </c>
      <c r="S189" s="194">
        <v>0</v>
      </c>
      <c r="T189" s="195">
        <f t="shared" ref="T189:T220" si="53"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6" t="s">
        <v>178</v>
      </c>
      <c r="AT189" s="196" t="s">
        <v>132</v>
      </c>
      <c r="AU189" s="196" t="s">
        <v>80</v>
      </c>
      <c r="AY189" s="15" t="s">
        <v>128</v>
      </c>
      <c r="BE189" s="197">
        <f t="shared" ref="BE189:BE220" si="54">IF(N189="základní",J189,0)</f>
        <v>0</v>
      </c>
      <c r="BF189" s="197">
        <f t="shared" ref="BF189:BF220" si="55">IF(N189="snížená",J189,0)</f>
        <v>0</v>
      </c>
      <c r="BG189" s="197">
        <f t="shared" ref="BG189:BG220" si="56">IF(N189="zákl. přenesená",J189,0)</f>
        <v>0</v>
      </c>
      <c r="BH189" s="197">
        <f t="shared" ref="BH189:BH220" si="57">IF(N189="sníž. přenesená",J189,0)</f>
        <v>0</v>
      </c>
      <c r="BI189" s="197">
        <f t="shared" ref="BI189:BI220" si="58">IF(N189="nulová",J189,0)</f>
        <v>0</v>
      </c>
      <c r="BJ189" s="15" t="s">
        <v>80</v>
      </c>
      <c r="BK189" s="197">
        <f t="shared" ref="BK189:BK220" si="59">ROUND(I189*H189,2)</f>
        <v>0</v>
      </c>
      <c r="BL189" s="15" t="s">
        <v>178</v>
      </c>
      <c r="BM189" s="196" t="s">
        <v>479</v>
      </c>
    </row>
    <row r="190" spans="1:65" s="2" customFormat="1" ht="21.75" customHeight="1">
      <c r="A190" s="32"/>
      <c r="B190" s="33"/>
      <c r="C190" s="185" t="s">
        <v>480</v>
      </c>
      <c r="D190" s="185" t="s">
        <v>132</v>
      </c>
      <c r="E190" s="186" t="s">
        <v>481</v>
      </c>
      <c r="F190" s="187" t="s">
        <v>482</v>
      </c>
      <c r="G190" s="188" t="s">
        <v>135</v>
      </c>
      <c r="H190" s="189">
        <v>6</v>
      </c>
      <c r="I190" s="190"/>
      <c r="J190" s="191">
        <f t="shared" si="50"/>
        <v>0</v>
      </c>
      <c r="K190" s="187" t="s">
        <v>136</v>
      </c>
      <c r="L190" s="37"/>
      <c r="M190" s="192" t="s">
        <v>19</v>
      </c>
      <c r="N190" s="193" t="s">
        <v>43</v>
      </c>
      <c r="O190" s="62"/>
      <c r="P190" s="194">
        <f t="shared" si="51"/>
        <v>0</v>
      </c>
      <c r="Q190" s="194">
        <v>0</v>
      </c>
      <c r="R190" s="194">
        <f t="shared" si="52"/>
        <v>0</v>
      </c>
      <c r="S190" s="194">
        <v>0</v>
      </c>
      <c r="T190" s="195">
        <f t="shared" si="5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6" t="s">
        <v>154</v>
      </c>
      <c r="AT190" s="196" t="s">
        <v>132</v>
      </c>
      <c r="AU190" s="196" t="s">
        <v>80</v>
      </c>
      <c r="AY190" s="15" t="s">
        <v>128</v>
      </c>
      <c r="BE190" s="197">
        <f t="shared" si="54"/>
        <v>0</v>
      </c>
      <c r="BF190" s="197">
        <f t="shared" si="55"/>
        <v>0</v>
      </c>
      <c r="BG190" s="197">
        <f t="shared" si="56"/>
        <v>0</v>
      </c>
      <c r="BH190" s="197">
        <f t="shared" si="57"/>
        <v>0</v>
      </c>
      <c r="BI190" s="197">
        <f t="shared" si="58"/>
        <v>0</v>
      </c>
      <c r="BJ190" s="15" t="s">
        <v>80</v>
      </c>
      <c r="BK190" s="197">
        <f t="shared" si="59"/>
        <v>0</v>
      </c>
      <c r="BL190" s="15" t="s">
        <v>154</v>
      </c>
      <c r="BM190" s="196" t="s">
        <v>483</v>
      </c>
    </row>
    <row r="191" spans="1:65" s="2" customFormat="1" ht="21.75" customHeight="1">
      <c r="A191" s="32"/>
      <c r="B191" s="33"/>
      <c r="C191" s="185" t="s">
        <v>484</v>
      </c>
      <c r="D191" s="185" t="s">
        <v>132</v>
      </c>
      <c r="E191" s="186" t="s">
        <v>485</v>
      </c>
      <c r="F191" s="187" t="s">
        <v>486</v>
      </c>
      <c r="G191" s="188" t="s">
        <v>135</v>
      </c>
      <c r="H191" s="189">
        <v>36</v>
      </c>
      <c r="I191" s="190"/>
      <c r="J191" s="191">
        <f t="shared" si="50"/>
        <v>0</v>
      </c>
      <c r="K191" s="187" t="s">
        <v>136</v>
      </c>
      <c r="L191" s="37"/>
      <c r="M191" s="192" t="s">
        <v>19</v>
      </c>
      <c r="N191" s="193" t="s">
        <v>43</v>
      </c>
      <c r="O191" s="62"/>
      <c r="P191" s="194">
        <f t="shared" si="51"/>
        <v>0</v>
      </c>
      <c r="Q191" s="194">
        <v>0</v>
      </c>
      <c r="R191" s="194">
        <f t="shared" si="52"/>
        <v>0</v>
      </c>
      <c r="S191" s="194">
        <v>0</v>
      </c>
      <c r="T191" s="195">
        <f t="shared" si="5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6" t="s">
        <v>154</v>
      </c>
      <c r="AT191" s="196" t="s">
        <v>132</v>
      </c>
      <c r="AU191" s="196" t="s">
        <v>80</v>
      </c>
      <c r="AY191" s="15" t="s">
        <v>128</v>
      </c>
      <c r="BE191" s="197">
        <f t="shared" si="54"/>
        <v>0</v>
      </c>
      <c r="BF191" s="197">
        <f t="shared" si="55"/>
        <v>0</v>
      </c>
      <c r="BG191" s="197">
        <f t="shared" si="56"/>
        <v>0</v>
      </c>
      <c r="BH191" s="197">
        <f t="shared" si="57"/>
        <v>0</v>
      </c>
      <c r="BI191" s="197">
        <f t="shared" si="58"/>
        <v>0</v>
      </c>
      <c r="BJ191" s="15" t="s">
        <v>80</v>
      </c>
      <c r="BK191" s="197">
        <f t="shared" si="59"/>
        <v>0</v>
      </c>
      <c r="BL191" s="15" t="s">
        <v>154</v>
      </c>
      <c r="BM191" s="196" t="s">
        <v>487</v>
      </c>
    </row>
    <row r="192" spans="1:65" s="2" customFormat="1" ht="33" customHeight="1">
      <c r="A192" s="32"/>
      <c r="B192" s="33"/>
      <c r="C192" s="185" t="s">
        <v>488</v>
      </c>
      <c r="D192" s="185" t="s">
        <v>132</v>
      </c>
      <c r="E192" s="186" t="s">
        <v>489</v>
      </c>
      <c r="F192" s="187" t="s">
        <v>490</v>
      </c>
      <c r="G192" s="188" t="s">
        <v>135</v>
      </c>
      <c r="H192" s="189">
        <v>2</v>
      </c>
      <c r="I192" s="190"/>
      <c r="J192" s="191">
        <f t="shared" si="50"/>
        <v>0</v>
      </c>
      <c r="K192" s="187" t="s">
        <v>136</v>
      </c>
      <c r="L192" s="37"/>
      <c r="M192" s="192" t="s">
        <v>19</v>
      </c>
      <c r="N192" s="193" t="s">
        <v>43</v>
      </c>
      <c r="O192" s="62"/>
      <c r="P192" s="194">
        <f t="shared" si="51"/>
        <v>0</v>
      </c>
      <c r="Q192" s="194">
        <v>0</v>
      </c>
      <c r="R192" s="194">
        <f t="shared" si="52"/>
        <v>0</v>
      </c>
      <c r="S192" s="194">
        <v>0</v>
      </c>
      <c r="T192" s="195">
        <f t="shared" si="5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6" t="s">
        <v>154</v>
      </c>
      <c r="AT192" s="196" t="s">
        <v>132</v>
      </c>
      <c r="AU192" s="196" t="s">
        <v>80</v>
      </c>
      <c r="AY192" s="15" t="s">
        <v>128</v>
      </c>
      <c r="BE192" s="197">
        <f t="shared" si="54"/>
        <v>0</v>
      </c>
      <c r="BF192" s="197">
        <f t="shared" si="55"/>
        <v>0</v>
      </c>
      <c r="BG192" s="197">
        <f t="shared" si="56"/>
        <v>0</v>
      </c>
      <c r="BH192" s="197">
        <f t="shared" si="57"/>
        <v>0</v>
      </c>
      <c r="BI192" s="197">
        <f t="shared" si="58"/>
        <v>0</v>
      </c>
      <c r="BJ192" s="15" t="s">
        <v>80</v>
      </c>
      <c r="BK192" s="197">
        <f t="shared" si="59"/>
        <v>0</v>
      </c>
      <c r="BL192" s="15" t="s">
        <v>154</v>
      </c>
      <c r="BM192" s="196" t="s">
        <v>491</v>
      </c>
    </row>
    <row r="193" spans="1:65" s="2" customFormat="1" ht="21.75" customHeight="1">
      <c r="A193" s="32"/>
      <c r="B193" s="33"/>
      <c r="C193" s="185" t="s">
        <v>492</v>
      </c>
      <c r="D193" s="185" t="s">
        <v>132</v>
      </c>
      <c r="E193" s="186" t="s">
        <v>493</v>
      </c>
      <c r="F193" s="187" t="s">
        <v>494</v>
      </c>
      <c r="G193" s="188" t="s">
        <v>135</v>
      </c>
      <c r="H193" s="189">
        <v>1</v>
      </c>
      <c r="I193" s="190"/>
      <c r="J193" s="191">
        <f t="shared" si="50"/>
        <v>0</v>
      </c>
      <c r="K193" s="187" t="s">
        <v>136</v>
      </c>
      <c r="L193" s="37"/>
      <c r="M193" s="192" t="s">
        <v>19</v>
      </c>
      <c r="N193" s="193" t="s">
        <v>43</v>
      </c>
      <c r="O193" s="62"/>
      <c r="P193" s="194">
        <f t="shared" si="51"/>
        <v>0</v>
      </c>
      <c r="Q193" s="194">
        <v>0</v>
      </c>
      <c r="R193" s="194">
        <f t="shared" si="52"/>
        <v>0</v>
      </c>
      <c r="S193" s="194">
        <v>0</v>
      </c>
      <c r="T193" s="195">
        <f t="shared" si="5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6" t="s">
        <v>154</v>
      </c>
      <c r="AT193" s="196" t="s">
        <v>132</v>
      </c>
      <c r="AU193" s="196" t="s">
        <v>80</v>
      </c>
      <c r="AY193" s="15" t="s">
        <v>128</v>
      </c>
      <c r="BE193" s="197">
        <f t="shared" si="54"/>
        <v>0</v>
      </c>
      <c r="BF193" s="197">
        <f t="shared" si="55"/>
        <v>0</v>
      </c>
      <c r="BG193" s="197">
        <f t="shared" si="56"/>
        <v>0</v>
      </c>
      <c r="BH193" s="197">
        <f t="shared" si="57"/>
        <v>0</v>
      </c>
      <c r="BI193" s="197">
        <f t="shared" si="58"/>
        <v>0</v>
      </c>
      <c r="BJ193" s="15" t="s">
        <v>80</v>
      </c>
      <c r="BK193" s="197">
        <f t="shared" si="59"/>
        <v>0</v>
      </c>
      <c r="BL193" s="15" t="s">
        <v>154</v>
      </c>
      <c r="BM193" s="196" t="s">
        <v>495</v>
      </c>
    </row>
    <row r="194" spans="1:65" s="2" customFormat="1" ht="33" customHeight="1">
      <c r="A194" s="32"/>
      <c r="B194" s="33"/>
      <c r="C194" s="185" t="s">
        <v>496</v>
      </c>
      <c r="D194" s="185" t="s">
        <v>132</v>
      </c>
      <c r="E194" s="186" t="s">
        <v>497</v>
      </c>
      <c r="F194" s="187" t="s">
        <v>498</v>
      </c>
      <c r="G194" s="188" t="s">
        <v>135</v>
      </c>
      <c r="H194" s="189">
        <v>1</v>
      </c>
      <c r="I194" s="190"/>
      <c r="J194" s="191">
        <f t="shared" si="50"/>
        <v>0</v>
      </c>
      <c r="K194" s="187" t="s">
        <v>136</v>
      </c>
      <c r="L194" s="37"/>
      <c r="M194" s="192" t="s">
        <v>19</v>
      </c>
      <c r="N194" s="193" t="s">
        <v>43</v>
      </c>
      <c r="O194" s="62"/>
      <c r="P194" s="194">
        <f t="shared" si="51"/>
        <v>0</v>
      </c>
      <c r="Q194" s="194">
        <v>0</v>
      </c>
      <c r="R194" s="194">
        <f t="shared" si="52"/>
        <v>0</v>
      </c>
      <c r="S194" s="194">
        <v>0</v>
      </c>
      <c r="T194" s="195">
        <f t="shared" si="5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6" t="s">
        <v>154</v>
      </c>
      <c r="AT194" s="196" t="s">
        <v>132</v>
      </c>
      <c r="AU194" s="196" t="s">
        <v>80</v>
      </c>
      <c r="AY194" s="15" t="s">
        <v>128</v>
      </c>
      <c r="BE194" s="197">
        <f t="shared" si="54"/>
        <v>0</v>
      </c>
      <c r="BF194" s="197">
        <f t="shared" si="55"/>
        <v>0</v>
      </c>
      <c r="BG194" s="197">
        <f t="shared" si="56"/>
        <v>0</v>
      </c>
      <c r="BH194" s="197">
        <f t="shared" si="57"/>
        <v>0</v>
      </c>
      <c r="BI194" s="197">
        <f t="shared" si="58"/>
        <v>0</v>
      </c>
      <c r="BJ194" s="15" t="s">
        <v>80</v>
      </c>
      <c r="BK194" s="197">
        <f t="shared" si="59"/>
        <v>0</v>
      </c>
      <c r="BL194" s="15" t="s">
        <v>154</v>
      </c>
      <c r="BM194" s="196" t="s">
        <v>499</v>
      </c>
    </row>
    <row r="195" spans="1:65" s="2" customFormat="1" ht="33" customHeight="1">
      <c r="A195" s="32"/>
      <c r="B195" s="33"/>
      <c r="C195" s="185" t="s">
        <v>500</v>
      </c>
      <c r="D195" s="185" t="s">
        <v>132</v>
      </c>
      <c r="E195" s="186" t="s">
        <v>501</v>
      </c>
      <c r="F195" s="187" t="s">
        <v>502</v>
      </c>
      <c r="G195" s="188" t="s">
        <v>135</v>
      </c>
      <c r="H195" s="189">
        <v>2</v>
      </c>
      <c r="I195" s="190"/>
      <c r="J195" s="191">
        <f t="shared" si="50"/>
        <v>0</v>
      </c>
      <c r="K195" s="187" t="s">
        <v>136</v>
      </c>
      <c r="L195" s="37"/>
      <c r="M195" s="192" t="s">
        <v>19</v>
      </c>
      <c r="N195" s="193" t="s">
        <v>43</v>
      </c>
      <c r="O195" s="62"/>
      <c r="P195" s="194">
        <f t="shared" si="51"/>
        <v>0</v>
      </c>
      <c r="Q195" s="194">
        <v>0</v>
      </c>
      <c r="R195" s="194">
        <f t="shared" si="52"/>
        <v>0</v>
      </c>
      <c r="S195" s="194">
        <v>0</v>
      </c>
      <c r="T195" s="195">
        <f t="shared" si="5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6" t="s">
        <v>154</v>
      </c>
      <c r="AT195" s="196" t="s">
        <v>132</v>
      </c>
      <c r="AU195" s="196" t="s">
        <v>80</v>
      </c>
      <c r="AY195" s="15" t="s">
        <v>128</v>
      </c>
      <c r="BE195" s="197">
        <f t="shared" si="54"/>
        <v>0</v>
      </c>
      <c r="BF195" s="197">
        <f t="shared" si="55"/>
        <v>0</v>
      </c>
      <c r="BG195" s="197">
        <f t="shared" si="56"/>
        <v>0</v>
      </c>
      <c r="BH195" s="197">
        <f t="shared" si="57"/>
        <v>0</v>
      </c>
      <c r="BI195" s="197">
        <f t="shared" si="58"/>
        <v>0</v>
      </c>
      <c r="BJ195" s="15" t="s">
        <v>80</v>
      </c>
      <c r="BK195" s="197">
        <f t="shared" si="59"/>
        <v>0</v>
      </c>
      <c r="BL195" s="15" t="s">
        <v>154</v>
      </c>
      <c r="BM195" s="196" t="s">
        <v>503</v>
      </c>
    </row>
    <row r="196" spans="1:65" s="2" customFormat="1" ht="33" customHeight="1">
      <c r="A196" s="32"/>
      <c r="B196" s="33"/>
      <c r="C196" s="185" t="s">
        <v>504</v>
      </c>
      <c r="D196" s="185" t="s">
        <v>132</v>
      </c>
      <c r="E196" s="186" t="s">
        <v>505</v>
      </c>
      <c r="F196" s="187" t="s">
        <v>506</v>
      </c>
      <c r="G196" s="188" t="s">
        <v>135</v>
      </c>
      <c r="H196" s="189">
        <v>6</v>
      </c>
      <c r="I196" s="190"/>
      <c r="J196" s="191">
        <f t="shared" si="50"/>
        <v>0</v>
      </c>
      <c r="K196" s="187" t="s">
        <v>136</v>
      </c>
      <c r="L196" s="37"/>
      <c r="M196" s="192" t="s">
        <v>19</v>
      </c>
      <c r="N196" s="193" t="s">
        <v>43</v>
      </c>
      <c r="O196" s="62"/>
      <c r="P196" s="194">
        <f t="shared" si="51"/>
        <v>0</v>
      </c>
      <c r="Q196" s="194">
        <v>0</v>
      </c>
      <c r="R196" s="194">
        <f t="shared" si="52"/>
        <v>0</v>
      </c>
      <c r="S196" s="194">
        <v>0</v>
      </c>
      <c r="T196" s="195">
        <f t="shared" si="5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6" t="s">
        <v>154</v>
      </c>
      <c r="AT196" s="196" t="s">
        <v>132</v>
      </c>
      <c r="AU196" s="196" t="s">
        <v>80</v>
      </c>
      <c r="AY196" s="15" t="s">
        <v>128</v>
      </c>
      <c r="BE196" s="197">
        <f t="shared" si="54"/>
        <v>0</v>
      </c>
      <c r="BF196" s="197">
        <f t="shared" si="55"/>
        <v>0</v>
      </c>
      <c r="BG196" s="197">
        <f t="shared" si="56"/>
        <v>0</v>
      </c>
      <c r="BH196" s="197">
        <f t="shared" si="57"/>
        <v>0</v>
      </c>
      <c r="BI196" s="197">
        <f t="shared" si="58"/>
        <v>0</v>
      </c>
      <c r="BJ196" s="15" t="s">
        <v>80</v>
      </c>
      <c r="BK196" s="197">
        <f t="shared" si="59"/>
        <v>0</v>
      </c>
      <c r="BL196" s="15" t="s">
        <v>154</v>
      </c>
      <c r="BM196" s="196" t="s">
        <v>507</v>
      </c>
    </row>
    <row r="197" spans="1:65" s="2" customFormat="1" ht="21.75" customHeight="1">
      <c r="A197" s="32"/>
      <c r="B197" s="33"/>
      <c r="C197" s="185" t="s">
        <v>508</v>
      </c>
      <c r="D197" s="185" t="s">
        <v>132</v>
      </c>
      <c r="E197" s="186" t="s">
        <v>509</v>
      </c>
      <c r="F197" s="187" t="s">
        <v>510</v>
      </c>
      <c r="G197" s="188" t="s">
        <v>135</v>
      </c>
      <c r="H197" s="189">
        <v>2</v>
      </c>
      <c r="I197" s="190"/>
      <c r="J197" s="191">
        <f t="shared" si="50"/>
        <v>0</v>
      </c>
      <c r="K197" s="187" t="s">
        <v>136</v>
      </c>
      <c r="L197" s="37"/>
      <c r="M197" s="192" t="s">
        <v>19</v>
      </c>
      <c r="N197" s="193" t="s">
        <v>43</v>
      </c>
      <c r="O197" s="62"/>
      <c r="P197" s="194">
        <f t="shared" si="51"/>
        <v>0</v>
      </c>
      <c r="Q197" s="194">
        <v>0</v>
      </c>
      <c r="R197" s="194">
        <f t="shared" si="52"/>
        <v>0</v>
      </c>
      <c r="S197" s="194">
        <v>0</v>
      </c>
      <c r="T197" s="195">
        <f t="shared" si="5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6" t="s">
        <v>154</v>
      </c>
      <c r="AT197" s="196" t="s">
        <v>132</v>
      </c>
      <c r="AU197" s="196" t="s">
        <v>80</v>
      </c>
      <c r="AY197" s="15" t="s">
        <v>128</v>
      </c>
      <c r="BE197" s="197">
        <f t="shared" si="54"/>
        <v>0</v>
      </c>
      <c r="BF197" s="197">
        <f t="shared" si="55"/>
        <v>0</v>
      </c>
      <c r="BG197" s="197">
        <f t="shared" si="56"/>
        <v>0</v>
      </c>
      <c r="BH197" s="197">
        <f t="shared" si="57"/>
        <v>0</v>
      </c>
      <c r="BI197" s="197">
        <f t="shared" si="58"/>
        <v>0</v>
      </c>
      <c r="BJ197" s="15" t="s">
        <v>80</v>
      </c>
      <c r="BK197" s="197">
        <f t="shared" si="59"/>
        <v>0</v>
      </c>
      <c r="BL197" s="15" t="s">
        <v>154</v>
      </c>
      <c r="BM197" s="196" t="s">
        <v>511</v>
      </c>
    </row>
    <row r="198" spans="1:65" s="2" customFormat="1" ht="21.75" customHeight="1">
      <c r="A198" s="32"/>
      <c r="B198" s="33"/>
      <c r="C198" s="185" t="s">
        <v>512</v>
      </c>
      <c r="D198" s="185" t="s">
        <v>132</v>
      </c>
      <c r="E198" s="186" t="s">
        <v>513</v>
      </c>
      <c r="F198" s="187" t="s">
        <v>514</v>
      </c>
      <c r="G198" s="188" t="s">
        <v>135</v>
      </c>
      <c r="H198" s="189">
        <v>3</v>
      </c>
      <c r="I198" s="190"/>
      <c r="J198" s="191">
        <f t="shared" si="50"/>
        <v>0</v>
      </c>
      <c r="K198" s="187" t="s">
        <v>136</v>
      </c>
      <c r="L198" s="37"/>
      <c r="M198" s="192" t="s">
        <v>19</v>
      </c>
      <c r="N198" s="193" t="s">
        <v>43</v>
      </c>
      <c r="O198" s="62"/>
      <c r="P198" s="194">
        <f t="shared" si="51"/>
        <v>0</v>
      </c>
      <c r="Q198" s="194">
        <v>0</v>
      </c>
      <c r="R198" s="194">
        <f t="shared" si="52"/>
        <v>0</v>
      </c>
      <c r="S198" s="194">
        <v>0</v>
      </c>
      <c r="T198" s="195">
        <f t="shared" si="5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6" t="s">
        <v>154</v>
      </c>
      <c r="AT198" s="196" t="s">
        <v>132</v>
      </c>
      <c r="AU198" s="196" t="s">
        <v>80</v>
      </c>
      <c r="AY198" s="15" t="s">
        <v>128</v>
      </c>
      <c r="BE198" s="197">
        <f t="shared" si="54"/>
        <v>0</v>
      </c>
      <c r="BF198" s="197">
        <f t="shared" si="55"/>
        <v>0</v>
      </c>
      <c r="BG198" s="197">
        <f t="shared" si="56"/>
        <v>0</v>
      </c>
      <c r="BH198" s="197">
        <f t="shared" si="57"/>
        <v>0</v>
      </c>
      <c r="BI198" s="197">
        <f t="shared" si="58"/>
        <v>0</v>
      </c>
      <c r="BJ198" s="15" t="s">
        <v>80</v>
      </c>
      <c r="BK198" s="197">
        <f t="shared" si="59"/>
        <v>0</v>
      </c>
      <c r="BL198" s="15" t="s">
        <v>154</v>
      </c>
      <c r="BM198" s="196" t="s">
        <v>515</v>
      </c>
    </row>
    <row r="199" spans="1:65" s="2" customFormat="1" ht="33" customHeight="1">
      <c r="A199" s="32"/>
      <c r="B199" s="33"/>
      <c r="C199" s="185" t="s">
        <v>516</v>
      </c>
      <c r="D199" s="185" t="s">
        <v>132</v>
      </c>
      <c r="E199" s="186" t="s">
        <v>517</v>
      </c>
      <c r="F199" s="187" t="s">
        <v>518</v>
      </c>
      <c r="G199" s="188" t="s">
        <v>145</v>
      </c>
      <c r="H199" s="189">
        <v>171</v>
      </c>
      <c r="I199" s="190"/>
      <c r="J199" s="191">
        <f t="shared" si="50"/>
        <v>0</v>
      </c>
      <c r="K199" s="187" t="s">
        <v>136</v>
      </c>
      <c r="L199" s="37"/>
      <c r="M199" s="192" t="s">
        <v>19</v>
      </c>
      <c r="N199" s="193" t="s">
        <v>43</v>
      </c>
      <c r="O199" s="62"/>
      <c r="P199" s="194">
        <f t="shared" si="51"/>
        <v>0</v>
      </c>
      <c r="Q199" s="194">
        <v>0</v>
      </c>
      <c r="R199" s="194">
        <f t="shared" si="52"/>
        <v>0</v>
      </c>
      <c r="S199" s="194">
        <v>0</v>
      </c>
      <c r="T199" s="195">
        <f t="shared" si="5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6" t="s">
        <v>154</v>
      </c>
      <c r="AT199" s="196" t="s">
        <v>132</v>
      </c>
      <c r="AU199" s="196" t="s">
        <v>80</v>
      </c>
      <c r="AY199" s="15" t="s">
        <v>128</v>
      </c>
      <c r="BE199" s="197">
        <f t="shared" si="54"/>
        <v>0</v>
      </c>
      <c r="BF199" s="197">
        <f t="shared" si="55"/>
        <v>0</v>
      </c>
      <c r="BG199" s="197">
        <f t="shared" si="56"/>
        <v>0</v>
      </c>
      <c r="BH199" s="197">
        <f t="shared" si="57"/>
        <v>0</v>
      </c>
      <c r="BI199" s="197">
        <f t="shared" si="58"/>
        <v>0</v>
      </c>
      <c r="BJ199" s="15" t="s">
        <v>80</v>
      </c>
      <c r="BK199" s="197">
        <f t="shared" si="59"/>
        <v>0</v>
      </c>
      <c r="BL199" s="15" t="s">
        <v>154</v>
      </c>
      <c r="BM199" s="196" t="s">
        <v>519</v>
      </c>
    </row>
    <row r="200" spans="1:65" s="2" customFormat="1" ht="21.75" customHeight="1">
      <c r="A200" s="32"/>
      <c r="B200" s="33"/>
      <c r="C200" s="185" t="s">
        <v>520</v>
      </c>
      <c r="D200" s="185" t="s">
        <v>132</v>
      </c>
      <c r="E200" s="186" t="s">
        <v>521</v>
      </c>
      <c r="F200" s="187" t="s">
        <v>522</v>
      </c>
      <c r="G200" s="188" t="s">
        <v>135</v>
      </c>
      <c r="H200" s="189">
        <v>64</v>
      </c>
      <c r="I200" s="190"/>
      <c r="J200" s="191">
        <f t="shared" si="50"/>
        <v>0</v>
      </c>
      <c r="K200" s="187" t="s">
        <v>136</v>
      </c>
      <c r="L200" s="37"/>
      <c r="M200" s="192" t="s">
        <v>19</v>
      </c>
      <c r="N200" s="193" t="s">
        <v>43</v>
      </c>
      <c r="O200" s="62"/>
      <c r="P200" s="194">
        <f t="shared" si="51"/>
        <v>0</v>
      </c>
      <c r="Q200" s="194">
        <v>0</v>
      </c>
      <c r="R200" s="194">
        <f t="shared" si="52"/>
        <v>0</v>
      </c>
      <c r="S200" s="194">
        <v>0</v>
      </c>
      <c r="T200" s="195">
        <f t="shared" si="5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6" t="s">
        <v>154</v>
      </c>
      <c r="AT200" s="196" t="s">
        <v>132</v>
      </c>
      <c r="AU200" s="196" t="s">
        <v>80</v>
      </c>
      <c r="AY200" s="15" t="s">
        <v>128</v>
      </c>
      <c r="BE200" s="197">
        <f t="shared" si="54"/>
        <v>0</v>
      </c>
      <c r="BF200" s="197">
        <f t="shared" si="55"/>
        <v>0</v>
      </c>
      <c r="BG200" s="197">
        <f t="shared" si="56"/>
        <v>0</v>
      </c>
      <c r="BH200" s="197">
        <f t="shared" si="57"/>
        <v>0</v>
      </c>
      <c r="BI200" s="197">
        <f t="shared" si="58"/>
        <v>0</v>
      </c>
      <c r="BJ200" s="15" t="s">
        <v>80</v>
      </c>
      <c r="BK200" s="197">
        <f t="shared" si="59"/>
        <v>0</v>
      </c>
      <c r="BL200" s="15" t="s">
        <v>154</v>
      </c>
      <c r="BM200" s="196" t="s">
        <v>523</v>
      </c>
    </row>
    <row r="201" spans="1:65" s="2" customFormat="1" ht="33" customHeight="1">
      <c r="A201" s="32"/>
      <c r="B201" s="33"/>
      <c r="C201" s="185" t="s">
        <v>524</v>
      </c>
      <c r="D201" s="185" t="s">
        <v>132</v>
      </c>
      <c r="E201" s="186" t="s">
        <v>525</v>
      </c>
      <c r="F201" s="187" t="s">
        <v>526</v>
      </c>
      <c r="G201" s="188" t="s">
        <v>145</v>
      </c>
      <c r="H201" s="189">
        <v>182</v>
      </c>
      <c r="I201" s="190"/>
      <c r="J201" s="191">
        <f t="shared" si="50"/>
        <v>0</v>
      </c>
      <c r="K201" s="187" t="s">
        <v>136</v>
      </c>
      <c r="L201" s="37"/>
      <c r="M201" s="192" t="s">
        <v>19</v>
      </c>
      <c r="N201" s="193" t="s">
        <v>43</v>
      </c>
      <c r="O201" s="62"/>
      <c r="P201" s="194">
        <f t="shared" si="51"/>
        <v>0</v>
      </c>
      <c r="Q201" s="194">
        <v>0</v>
      </c>
      <c r="R201" s="194">
        <f t="shared" si="52"/>
        <v>0</v>
      </c>
      <c r="S201" s="194">
        <v>0</v>
      </c>
      <c r="T201" s="195">
        <f t="shared" si="5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6" t="s">
        <v>154</v>
      </c>
      <c r="AT201" s="196" t="s">
        <v>132</v>
      </c>
      <c r="AU201" s="196" t="s">
        <v>80</v>
      </c>
      <c r="AY201" s="15" t="s">
        <v>128</v>
      </c>
      <c r="BE201" s="197">
        <f t="shared" si="54"/>
        <v>0</v>
      </c>
      <c r="BF201" s="197">
        <f t="shared" si="55"/>
        <v>0</v>
      </c>
      <c r="BG201" s="197">
        <f t="shared" si="56"/>
        <v>0</v>
      </c>
      <c r="BH201" s="197">
        <f t="shared" si="57"/>
        <v>0</v>
      </c>
      <c r="BI201" s="197">
        <f t="shared" si="58"/>
        <v>0</v>
      </c>
      <c r="BJ201" s="15" t="s">
        <v>80</v>
      </c>
      <c r="BK201" s="197">
        <f t="shared" si="59"/>
        <v>0</v>
      </c>
      <c r="BL201" s="15" t="s">
        <v>154</v>
      </c>
      <c r="BM201" s="196" t="s">
        <v>527</v>
      </c>
    </row>
    <row r="202" spans="1:65" s="2" customFormat="1" ht="21.75" customHeight="1">
      <c r="A202" s="32"/>
      <c r="B202" s="33"/>
      <c r="C202" s="185" t="s">
        <v>528</v>
      </c>
      <c r="D202" s="185" t="s">
        <v>132</v>
      </c>
      <c r="E202" s="186" t="s">
        <v>529</v>
      </c>
      <c r="F202" s="187" t="s">
        <v>530</v>
      </c>
      <c r="G202" s="188" t="s">
        <v>531</v>
      </c>
      <c r="H202" s="189">
        <v>12</v>
      </c>
      <c r="I202" s="190"/>
      <c r="J202" s="191">
        <f t="shared" si="50"/>
        <v>0</v>
      </c>
      <c r="K202" s="187" t="s">
        <v>136</v>
      </c>
      <c r="L202" s="37"/>
      <c r="M202" s="192" t="s">
        <v>19</v>
      </c>
      <c r="N202" s="193" t="s">
        <v>43</v>
      </c>
      <c r="O202" s="62"/>
      <c r="P202" s="194">
        <f t="shared" si="51"/>
        <v>0</v>
      </c>
      <c r="Q202" s="194">
        <v>0</v>
      </c>
      <c r="R202" s="194">
        <f t="shared" si="52"/>
        <v>0</v>
      </c>
      <c r="S202" s="194">
        <v>0</v>
      </c>
      <c r="T202" s="195">
        <f t="shared" si="5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6" t="s">
        <v>154</v>
      </c>
      <c r="AT202" s="196" t="s">
        <v>132</v>
      </c>
      <c r="AU202" s="196" t="s">
        <v>80</v>
      </c>
      <c r="AY202" s="15" t="s">
        <v>128</v>
      </c>
      <c r="BE202" s="197">
        <f t="shared" si="54"/>
        <v>0</v>
      </c>
      <c r="BF202" s="197">
        <f t="shared" si="55"/>
        <v>0</v>
      </c>
      <c r="BG202" s="197">
        <f t="shared" si="56"/>
        <v>0</v>
      </c>
      <c r="BH202" s="197">
        <f t="shared" si="57"/>
        <v>0</v>
      </c>
      <c r="BI202" s="197">
        <f t="shared" si="58"/>
        <v>0</v>
      </c>
      <c r="BJ202" s="15" t="s">
        <v>80</v>
      </c>
      <c r="BK202" s="197">
        <f t="shared" si="59"/>
        <v>0</v>
      </c>
      <c r="BL202" s="15" t="s">
        <v>154</v>
      </c>
      <c r="BM202" s="196" t="s">
        <v>532</v>
      </c>
    </row>
    <row r="203" spans="1:65" s="2" customFormat="1" ht="44.25" customHeight="1">
      <c r="A203" s="32"/>
      <c r="B203" s="33"/>
      <c r="C203" s="185" t="s">
        <v>533</v>
      </c>
      <c r="D203" s="185" t="s">
        <v>132</v>
      </c>
      <c r="E203" s="186" t="s">
        <v>534</v>
      </c>
      <c r="F203" s="187" t="s">
        <v>535</v>
      </c>
      <c r="G203" s="188" t="s">
        <v>135</v>
      </c>
      <c r="H203" s="189">
        <v>12</v>
      </c>
      <c r="I203" s="190"/>
      <c r="J203" s="191">
        <f t="shared" si="50"/>
        <v>0</v>
      </c>
      <c r="K203" s="187" t="s">
        <v>136</v>
      </c>
      <c r="L203" s="37"/>
      <c r="M203" s="192" t="s">
        <v>19</v>
      </c>
      <c r="N203" s="193" t="s">
        <v>43</v>
      </c>
      <c r="O203" s="62"/>
      <c r="P203" s="194">
        <f t="shared" si="51"/>
        <v>0</v>
      </c>
      <c r="Q203" s="194">
        <v>0</v>
      </c>
      <c r="R203" s="194">
        <f t="shared" si="52"/>
        <v>0</v>
      </c>
      <c r="S203" s="194">
        <v>0</v>
      </c>
      <c r="T203" s="195">
        <f t="shared" si="5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6" t="s">
        <v>154</v>
      </c>
      <c r="AT203" s="196" t="s">
        <v>132</v>
      </c>
      <c r="AU203" s="196" t="s">
        <v>80</v>
      </c>
      <c r="AY203" s="15" t="s">
        <v>128</v>
      </c>
      <c r="BE203" s="197">
        <f t="shared" si="54"/>
        <v>0</v>
      </c>
      <c r="BF203" s="197">
        <f t="shared" si="55"/>
        <v>0</v>
      </c>
      <c r="BG203" s="197">
        <f t="shared" si="56"/>
        <v>0</v>
      </c>
      <c r="BH203" s="197">
        <f t="shared" si="57"/>
        <v>0</v>
      </c>
      <c r="BI203" s="197">
        <f t="shared" si="58"/>
        <v>0</v>
      </c>
      <c r="BJ203" s="15" t="s">
        <v>80</v>
      </c>
      <c r="BK203" s="197">
        <f t="shared" si="59"/>
        <v>0</v>
      </c>
      <c r="BL203" s="15" t="s">
        <v>154</v>
      </c>
      <c r="BM203" s="196" t="s">
        <v>536</v>
      </c>
    </row>
    <row r="204" spans="1:65" s="2" customFormat="1" ht="33" customHeight="1">
      <c r="A204" s="32"/>
      <c r="B204" s="33"/>
      <c r="C204" s="185" t="s">
        <v>537</v>
      </c>
      <c r="D204" s="185" t="s">
        <v>132</v>
      </c>
      <c r="E204" s="186" t="s">
        <v>538</v>
      </c>
      <c r="F204" s="187" t="s">
        <v>539</v>
      </c>
      <c r="G204" s="188" t="s">
        <v>135</v>
      </c>
      <c r="H204" s="189">
        <v>84</v>
      </c>
      <c r="I204" s="190"/>
      <c r="J204" s="191">
        <f t="shared" si="50"/>
        <v>0</v>
      </c>
      <c r="K204" s="187" t="s">
        <v>136</v>
      </c>
      <c r="L204" s="37"/>
      <c r="M204" s="192" t="s">
        <v>19</v>
      </c>
      <c r="N204" s="193" t="s">
        <v>43</v>
      </c>
      <c r="O204" s="62"/>
      <c r="P204" s="194">
        <f t="shared" si="51"/>
        <v>0</v>
      </c>
      <c r="Q204" s="194">
        <v>0</v>
      </c>
      <c r="R204" s="194">
        <f t="shared" si="52"/>
        <v>0</v>
      </c>
      <c r="S204" s="194">
        <v>0</v>
      </c>
      <c r="T204" s="195">
        <f t="shared" si="5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6" t="s">
        <v>154</v>
      </c>
      <c r="AT204" s="196" t="s">
        <v>132</v>
      </c>
      <c r="AU204" s="196" t="s">
        <v>80</v>
      </c>
      <c r="AY204" s="15" t="s">
        <v>128</v>
      </c>
      <c r="BE204" s="197">
        <f t="shared" si="54"/>
        <v>0</v>
      </c>
      <c r="BF204" s="197">
        <f t="shared" si="55"/>
        <v>0</v>
      </c>
      <c r="BG204" s="197">
        <f t="shared" si="56"/>
        <v>0</v>
      </c>
      <c r="BH204" s="197">
        <f t="shared" si="57"/>
        <v>0</v>
      </c>
      <c r="BI204" s="197">
        <f t="shared" si="58"/>
        <v>0</v>
      </c>
      <c r="BJ204" s="15" t="s">
        <v>80</v>
      </c>
      <c r="BK204" s="197">
        <f t="shared" si="59"/>
        <v>0</v>
      </c>
      <c r="BL204" s="15" t="s">
        <v>154</v>
      </c>
      <c r="BM204" s="196" t="s">
        <v>540</v>
      </c>
    </row>
    <row r="205" spans="1:65" s="2" customFormat="1" ht="33" customHeight="1">
      <c r="A205" s="32"/>
      <c r="B205" s="33"/>
      <c r="C205" s="185" t="s">
        <v>541</v>
      </c>
      <c r="D205" s="185" t="s">
        <v>132</v>
      </c>
      <c r="E205" s="186" t="s">
        <v>542</v>
      </c>
      <c r="F205" s="187" t="s">
        <v>543</v>
      </c>
      <c r="G205" s="188" t="s">
        <v>135</v>
      </c>
      <c r="H205" s="189">
        <v>28</v>
      </c>
      <c r="I205" s="190"/>
      <c r="J205" s="191">
        <f t="shared" si="50"/>
        <v>0</v>
      </c>
      <c r="K205" s="187" t="s">
        <v>136</v>
      </c>
      <c r="L205" s="37"/>
      <c r="M205" s="192" t="s">
        <v>19</v>
      </c>
      <c r="N205" s="193" t="s">
        <v>43</v>
      </c>
      <c r="O205" s="62"/>
      <c r="P205" s="194">
        <f t="shared" si="51"/>
        <v>0</v>
      </c>
      <c r="Q205" s="194">
        <v>0</v>
      </c>
      <c r="R205" s="194">
        <f t="shared" si="52"/>
        <v>0</v>
      </c>
      <c r="S205" s="194">
        <v>0</v>
      </c>
      <c r="T205" s="195">
        <f t="shared" si="5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6" t="s">
        <v>154</v>
      </c>
      <c r="AT205" s="196" t="s">
        <v>132</v>
      </c>
      <c r="AU205" s="196" t="s">
        <v>80</v>
      </c>
      <c r="AY205" s="15" t="s">
        <v>128</v>
      </c>
      <c r="BE205" s="197">
        <f t="shared" si="54"/>
        <v>0</v>
      </c>
      <c r="BF205" s="197">
        <f t="shared" si="55"/>
        <v>0</v>
      </c>
      <c r="BG205" s="197">
        <f t="shared" si="56"/>
        <v>0</v>
      </c>
      <c r="BH205" s="197">
        <f t="shared" si="57"/>
        <v>0</v>
      </c>
      <c r="BI205" s="197">
        <f t="shared" si="58"/>
        <v>0</v>
      </c>
      <c r="BJ205" s="15" t="s">
        <v>80</v>
      </c>
      <c r="BK205" s="197">
        <f t="shared" si="59"/>
        <v>0</v>
      </c>
      <c r="BL205" s="15" t="s">
        <v>154</v>
      </c>
      <c r="BM205" s="196" t="s">
        <v>544</v>
      </c>
    </row>
    <row r="206" spans="1:65" s="2" customFormat="1" ht="21.75" customHeight="1">
      <c r="A206" s="32"/>
      <c r="B206" s="33"/>
      <c r="C206" s="185" t="s">
        <v>545</v>
      </c>
      <c r="D206" s="185" t="s">
        <v>132</v>
      </c>
      <c r="E206" s="186" t="s">
        <v>546</v>
      </c>
      <c r="F206" s="187" t="s">
        <v>547</v>
      </c>
      <c r="G206" s="188" t="s">
        <v>135</v>
      </c>
      <c r="H206" s="189">
        <v>1</v>
      </c>
      <c r="I206" s="190"/>
      <c r="J206" s="191">
        <f t="shared" si="50"/>
        <v>0</v>
      </c>
      <c r="K206" s="187" t="s">
        <v>136</v>
      </c>
      <c r="L206" s="37"/>
      <c r="M206" s="192" t="s">
        <v>19</v>
      </c>
      <c r="N206" s="193" t="s">
        <v>43</v>
      </c>
      <c r="O206" s="62"/>
      <c r="P206" s="194">
        <f t="shared" si="51"/>
        <v>0</v>
      </c>
      <c r="Q206" s="194">
        <v>0</v>
      </c>
      <c r="R206" s="194">
        <f t="shared" si="52"/>
        <v>0</v>
      </c>
      <c r="S206" s="194">
        <v>0</v>
      </c>
      <c r="T206" s="195">
        <f t="shared" si="5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6" t="s">
        <v>173</v>
      </c>
      <c r="AT206" s="196" t="s">
        <v>132</v>
      </c>
      <c r="AU206" s="196" t="s">
        <v>80</v>
      </c>
      <c r="AY206" s="15" t="s">
        <v>128</v>
      </c>
      <c r="BE206" s="197">
        <f t="shared" si="54"/>
        <v>0</v>
      </c>
      <c r="BF206" s="197">
        <f t="shared" si="55"/>
        <v>0</v>
      </c>
      <c r="BG206" s="197">
        <f t="shared" si="56"/>
        <v>0</v>
      </c>
      <c r="BH206" s="197">
        <f t="shared" si="57"/>
        <v>0</v>
      </c>
      <c r="BI206" s="197">
        <f t="shared" si="58"/>
        <v>0</v>
      </c>
      <c r="BJ206" s="15" t="s">
        <v>80</v>
      </c>
      <c r="BK206" s="197">
        <f t="shared" si="59"/>
        <v>0</v>
      </c>
      <c r="BL206" s="15" t="s">
        <v>173</v>
      </c>
      <c r="BM206" s="196" t="s">
        <v>548</v>
      </c>
    </row>
    <row r="207" spans="1:65" s="2" customFormat="1" ht="21.75" customHeight="1">
      <c r="A207" s="32"/>
      <c r="B207" s="33"/>
      <c r="C207" s="185" t="s">
        <v>549</v>
      </c>
      <c r="D207" s="185" t="s">
        <v>132</v>
      </c>
      <c r="E207" s="186" t="s">
        <v>550</v>
      </c>
      <c r="F207" s="187" t="s">
        <v>551</v>
      </c>
      <c r="G207" s="188" t="s">
        <v>135</v>
      </c>
      <c r="H207" s="189">
        <v>1</v>
      </c>
      <c r="I207" s="190"/>
      <c r="J207" s="191">
        <f t="shared" si="50"/>
        <v>0</v>
      </c>
      <c r="K207" s="187" t="s">
        <v>136</v>
      </c>
      <c r="L207" s="37"/>
      <c r="M207" s="192" t="s">
        <v>19</v>
      </c>
      <c r="N207" s="193" t="s">
        <v>43</v>
      </c>
      <c r="O207" s="62"/>
      <c r="P207" s="194">
        <f t="shared" si="51"/>
        <v>0</v>
      </c>
      <c r="Q207" s="194">
        <v>0</v>
      </c>
      <c r="R207" s="194">
        <f t="shared" si="52"/>
        <v>0</v>
      </c>
      <c r="S207" s="194">
        <v>0</v>
      </c>
      <c r="T207" s="195">
        <f t="shared" si="5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6" t="s">
        <v>173</v>
      </c>
      <c r="AT207" s="196" t="s">
        <v>132</v>
      </c>
      <c r="AU207" s="196" t="s">
        <v>80</v>
      </c>
      <c r="AY207" s="15" t="s">
        <v>128</v>
      </c>
      <c r="BE207" s="197">
        <f t="shared" si="54"/>
        <v>0</v>
      </c>
      <c r="BF207" s="197">
        <f t="shared" si="55"/>
        <v>0</v>
      </c>
      <c r="BG207" s="197">
        <f t="shared" si="56"/>
        <v>0</v>
      </c>
      <c r="BH207" s="197">
        <f t="shared" si="57"/>
        <v>0</v>
      </c>
      <c r="BI207" s="197">
        <f t="shared" si="58"/>
        <v>0</v>
      </c>
      <c r="BJ207" s="15" t="s">
        <v>80</v>
      </c>
      <c r="BK207" s="197">
        <f t="shared" si="59"/>
        <v>0</v>
      </c>
      <c r="BL207" s="15" t="s">
        <v>173</v>
      </c>
      <c r="BM207" s="196" t="s">
        <v>552</v>
      </c>
    </row>
    <row r="208" spans="1:65" s="2" customFormat="1" ht="33" customHeight="1">
      <c r="A208" s="32"/>
      <c r="B208" s="33"/>
      <c r="C208" s="185" t="s">
        <v>553</v>
      </c>
      <c r="D208" s="185" t="s">
        <v>132</v>
      </c>
      <c r="E208" s="186" t="s">
        <v>554</v>
      </c>
      <c r="F208" s="187" t="s">
        <v>555</v>
      </c>
      <c r="G208" s="188" t="s">
        <v>135</v>
      </c>
      <c r="H208" s="189">
        <v>1</v>
      </c>
      <c r="I208" s="190"/>
      <c r="J208" s="191">
        <f t="shared" si="50"/>
        <v>0</v>
      </c>
      <c r="K208" s="187" t="s">
        <v>136</v>
      </c>
      <c r="L208" s="37"/>
      <c r="M208" s="192" t="s">
        <v>19</v>
      </c>
      <c r="N208" s="193" t="s">
        <v>43</v>
      </c>
      <c r="O208" s="62"/>
      <c r="P208" s="194">
        <f t="shared" si="51"/>
        <v>0</v>
      </c>
      <c r="Q208" s="194">
        <v>0</v>
      </c>
      <c r="R208" s="194">
        <f t="shared" si="52"/>
        <v>0</v>
      </c>
      <c r="S208" s="194">
        <v>0</v>
      </c>
      <c r="T208" s="195">
        <f t="shared" si="5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6" t="s">
        <v>154</v>
      </c>
      <c r="AT208" s="196" t="s">
        <v>132</v>
      </c>
      <c r="AU208" s="196" t="s">
        <v>80</v>
      </c>
      <c r="AY208" s="15" t="s">
        <v>128</v>
      </c>
      <c r="BE208" s="197">
        <f t="shared" si="54"/>
        <v>0</v>
      </c>
      <c r="BF208" s="197">
        <f t="shared" si="55"/>
        <v>0</v>
      </c>
      <c r="BG208" s="197">
        <f t="shared" si="56"/>
        <v>0</v>
      </c>
      <c r="BH208" s="197">
        <f t="shared" si="57"/>
        <v>0</v>
      </c>
      <c r="BI208" s="197">
        <f t="shared" si="58"/>
        <v>0</v>
      </c>
      <c r="BJ208" s="15" t="s">
        <v>80</v>
      </c>
      <c r="BK208" s="197">
        <f t="shared" si="59"/>
        <v>0</v>
      </c>
      <c r="BL208" s="15" t="s">
        <v>154</v>
      </c>
      <c r="BM208" s="196" t="s">
        <v>556</v>
      </c>
    </row>
    <row r="209" spans="1:65" s="2" customFormat="1" ht="21.75" customHeight="1">
      <c r="A209" s="32"/>
      <c r="B209" s="33"/>
      <c r="C209" s="185" t="s">
        <v>557</v>
      </c>
      <c r="D209" s="185" t="s">
        <v>132</v>
      </c>
      <c r="E209" s="186" t="s">
        <v>558</v>
      </c>
      <c r="F209" s="187" t="s">
        <v>559</v>
      </c>
      <c r="G209" s="188" t="s">
        <v>135</v>
      </c>
      <c r="H209" s="189">
        <v>1</v>
      </c>
      <c r="I209" s="190"/>
      <c r="J209" s="191">
        <f t="shared" si="50"/>
        <v>0</v>
      </c>
      <c r="K209" s="187" t="s">
        <v>136</v>
      </c>
      <c r="L209" s="37"/>
      <c r="M209" s="192" t="s">
        <v>19</v>
      </c>
      <c r="N209" s="193" t="s">
        <v>43</v>
      </c>
      <c r="O209" s="62"/>
      <c r="P209" s="194">
        <f t="shared" si="51"/>
        <v>0</v>
      </c>
      <c r="Q209" s="194">
        <v>0</v>
      </c>
      <c r="R209" s="194">
        <f t="shared" si="52"/>
        <v>0</v>
      </c>
      <c r="S209" s="194">
        <v>0</v>
      </c>
      <c r="T209" s="195">
        <f t="shared" si="5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6" t="s">
        <v>173</v>
      </c>
      <c r="AT209" s="196" t="s">
        <v>132</v>
      </c>
      <c r="AU209" s="196" t="s">
        <v>80</v>
      </c>
      <c r="AY209" s="15" t="s">
        <v>128</v>
      </c>
      <c r="BE209" s="197">
        <f t="shared" si="54"/>
        <v>0</v>
      </c>
      <c r="BF209" s="197">
        <f t="shared" si="55"/>
        <v>0</v>
      </c>
      <c r="BG209" s="197">
        <f t="shared" si="56"/>
        <v>0</v>
      </c>
      <c r="BH209" s="197">
        <f t="shared" si="57"/>
        <v>0</v>
      </c>
      <c r="BI209" s="197">
        <f t="shared" si="58"/>
        <v>0</v>
      </c>
      <c r="BJ209" s="15" t="s">
        <v>80</v>
      </c>
      <c r="BK209" s="197">
        <f t="shared" si="59"/>
        <v>0</v>
      </c>
      <c r="BL209" s="15" t="s">
        <v>173</v>
      </c>
      <c r="BM209" s="196" t="s">
        <v>560</v>
      </c>
    </row>
    <row r="210" spans="1:65" s="2" customFormat="1" ht="21.75" customHeight="1">
      <c r="A210" s="32"/>
      <c r="B210" s="33"/>
      <c r="C210" s="185" t="s">
        <v>561</v>
      </c>
      <c r="D210" s="185" t="s">
        <v>132</v>
      </c>
      <c r="E210" s="186" t="s">
        <v>562</v>
      </c>
      <c r="F210" s="187" t="s">
        <v>563</v>
      </c>
      <c r="G210" s="188" t="s">
        <v>135</v>
      </c>
      <c r="H210" s="189">
        <v>1</v>
      </c>
      <c r="I210" s="190"/>
      <c r="J210" s="191">
        <f t="shared" si="50"/>
        <v>0</v>
      </c>
      <c r="K210" s="187" t="s">
        <v>136</v>
      </c>
      <c r="L210" s="37"/>
      <c r="M210" s="192" t="s">
        <v>19</v>
      </c>
      <c r="N210" s="193" t="s">
        <v>43</v>
      </c>
      <c r="O210" s="62"/>
      <c r="P210" s="194">
        <f t="shared" si="51"/>
        <v>0</v>
      </c>
      <c r="Q210" s="194">
        <v>0</v>
      </c>
      <c r="R210" s="194">
        <f t="shared" si="52"/>
        <v>0</v>
      </c>
      <c r="S210" s="194">
        <v>0</v>
      </c>
      <c r="T210" s="195">
        <f t="shared" si="5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6" t="s">
        <v>173</v>
      </c>
      <c r="AT210" s="196" t="s">
        <v>132</v>
      </c>
      <c r="AU210" s="196" t="s">
        <v>80</v>
      </c>
      <c r="AY210" s="15" t="s">
        <v>128</v>
      </c>
      <c r="BE210" s="197">
        <f t="shared" si="54"/>
        <v>0</v>
      </c>
      <c r="BF210" s="197">
        <f t="shared" si="55"/>
        <v>0</v>
      </c>
      <c r="BG210" s="197">
        <f t="shared" si="56"/>
        <v>0</v>
      </c>
      <c r="BH210" s="197">
        <f t="shared" si="57"/>
        <v>0</v>
      </c>
      <c r="BI210" s="197">
        <f t="shared" si="58"/>
        <v>0</v>
      </c>
      <c r="BJ210" s="15" t="s">
        <v>80</v>
      </c>
      <c r="BK210" s="197">
        <f t="shared" si="59"/>
        <v>0</v>
      </c>
      <c r="BL210" s="15" t="s">
        <v>173</v>
      </c>
      <c r="BM210" s="196" t="s">
        <v>564</v>
      </c>
    </row>
    <row r="211" spans="1:65" s="2" customFormat="1" ht="21.75" customHeight="1">
      <c r="A211" s="32"/>
      <c r="B211" s="33"/>
      <c r="C211" s="185" t="s">
        <v>565</v>
      </c>
      <c r="D211" s="185" t="s">
        <v>132</v>
      </c>
      <c r="E211" s="186" t="s">
        <v>566</v>
      </c>
      <c r="F211" s="187" t="s">
        <v>567</v>
      </c>
      <c r="G211" s="188" t="s">
        <v>135</v>
      </c>
      <c r="H211" s="189">
        <v>1</v>
      </c>
      <c r="I211" s="190"/>
      <c r="J211" s="191">
        <f t="shared" si="50"/>
        <v>0</v>
      </c>
      <c r="K211" s="187" t="s">
        <v>136</v>
      </c>
      <c r="L211" s="37"/>
      <c r="M211" s="192" t="s">
        <v>19</v>
      </c>
      <c r="N211" s="193" t="s">
        <v>43</v>
      </c>
      <c r="O211" s="62"/>
      <c r="P211" s="194">
        <f t="shared" si="51"/>
        <v>0</v>
      </c>
      <c r="Q211" s="194">
        <v>0</v>
      </c>
      <c r="R211" s="194">
        <f t="shared" si="52"/>
        <v>0</v>
      </c>
      <c r="S211" s="194">
        <v>0</v>
      </c>
      <c r="T211" s="195">
        <f t="shared" si="5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6" t="s">
        <v>173</v>
      </c>
      <c r="AT211" s="196" t="s">
        <v>132</v>
      </c>
      <c r="AU211" s="196" t="s">
        <v>80</v>
      </c>
      <c r="AY211" s="15" t="s">
        <v>128</v>
      </c>
      <c r="BE211" s="197">
        <f t="shared" si="54"/>
        <v>0</v>
      </c>
      <c r="BF211" s="197">
        <f t="shared" si="55"/>
        <v>0</v>
      </c>
      <c r="BG211" s="197">
        <f t="shared" si="56"/>
        <v>0</v>
      </c>
      <c r="BH211" s="197">
        <f t="shared" si="57"/>
        <v>0</v>
      </c>
      <c r="BI211" s="197">
        <f t="shared" si="58"/>
        <v>0</v>
      </c>
      <c r="BJ211" s="15" t="s">
        <v>80</v>
      </c>
      <c r="BK211" s="197">
        <f t="shared" si="59"/>
        <v>0</v>
      </c>
      <c r="BL211" s="15" t="s">
        <v>173</v>
      </c>
      <c r="BM211" s="196" t="s">
        <v>568</v>
      </c>
    </row>
    <row r="212" spans="1:65" s="2" customFormat="1" ht="21.75" customHeight="1">
      <c r="A212" s="32"/>
      <c r="B212" s="33"/>
      <c r="C212" s="185" t="s">
        <v>569</v>
      </c>
      <c r="D212" s="185" t="s">
        <v>132</v>
      </c>
      <c r="E212" s="186" t="s">
        <v>570</v>
      </c>
      <c r="F212" s="187" t="s">
        <v>571</v>
      </c>
      <c r="G212" s="188" t="s">
        <v>135</v>
      </c>
      <c r="H212" s="189">
        <v>1</v>
      </c>
      <c r="I212" s="190"/>
      <c r="J212" s="191">
        <f t="shared" si="50"/>
        <v>0</v>
      </c>
      <c r="K212" s="187" t="s">
        <v>136</v>
      </c>
      <c r="L212" s="37"/>
      <c r="M212" s="192" t="s">
        <v>19</v>
      </c>
      <c r="N212" s="193" t="s">
        <v>43</v>
      </c>
      <c r="O212" s="62"/>
      <c r="P212" s="194">
        <f t="shared" si="51"/>
        <v>0</v>
      </c>
      <c r="Q212" s="194">
        <v>0</v>
      </c>
      <c r="R212" s="194">
        <f t="shared" si="52"/>
        <v>0</v>
      </c>
      <c r="S212" s="194">
        <v>0</v>
      </c>
      <c r="T212" s="195">
        <f t="shared" si="5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6" t="s">
        <v>154</v>
      </c>
      <c r="AT212" s="196" t="s">
        <v>132</v>
      </c>
      <c r="AU212" s="196" t="s">
        <v>80</v>
      </c>
      <c r="AY212" s="15" t="s">
        <v>128</v>
      </c>
      <c r="BE212" s="197">
        <f t="shared" si="54"/>
        <v>0</v>
      </c>
      <c r="BF212" s="197">
        <f t="shared" si="55"/>
        <v>0</v>
      </c>
      <c r="BG212" s="197">
        <f t="shared" si="56"/>
        <v>0</v>
      </c>
      <c r="BH212" s="197">
        <f t="shared" si="57"/>
        <v>0</v>
      </c>
      <c r="BI212" s="197">
        <f t="shared" si="58"/>
        <v>0</v>
      </c>
      <c r="BJ212" s="15" t="s">
        <v>80</v>
      </c>
      <c r="BK212" s="197">
        <f t="shared" si="59"/>
        <v>0</v>
      </c>
      <c r="BL212" s="15" t="s">
        <v>154</v>
      </c>
      <c r="BM212" s="196" t="s">
        <v>572</v>
      </c>
    </row>
    <row r="213" spans="1:65" s="2" customFormat="1" ht="21.75" customHeight="1">
      <c r="A213" s="32"/>
      <c r="B213" s="33"/>
      <c r="C213" s="185" t="s">
        <v>573</v>
      </c>
      <c r="D213" s="185" t="s">
        <v>132</v>
      </c>
      <c r="E213" s="186" t="s">
        <v>574</v>
      </c>
      <c r="F213" s="187" t="s">
        <v>575</v>
      </c>
      <c r="G213" s="188" t="s">
        <v>135</v>
      </c>
      <c r="H213" s="189">
        <v>1</v>
      </c>
      <c r="I213" s="190"/>
      <c r="J213" s="191">
        <f t="shared" si="50"/>
        <v>0</v>
      </c>
      <c r="K213" s="187" t="s">
        <v>136</v>
      </c>
      <c r="L213" s="37"/>
      <c r="M213" s="192" t="s">
        <v>19</v>
      </c>
      <c r="N213" s="193" t="s">
        <v>43</v>
      </c>
      <c r="O213" s="62"/>
      <c r="P213" s="194">
        <f t="shared" si="51"/>
        <v>0</v>
      </c>
      <c r="Q213" s="194">
        <v>0</v>
      </c>
      <c r="R213" s="194">
        <f t="shared" si="52"/>
        <v>0</v>
      </c>
      <c r="S213" s="194">
        <v>0</v>
      </c>
      <c r="T213" s="195">
        <f t="shared" si="5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6" t="s">
        <v>173</v>
      </c>
      <c r="AT213" s="196" t="s">
        <v>132</v>
      </c>
      <c r="AU213" s="196" t="s">
        <v>80</v>
      </c>
      <c r="AY213" s="15" t="s">
        <v>128</v>
      </c>
      <c r="BE213" s="197">
        <f t="shared" si="54"/>
        <v>0</v>
      </c>
      <c r="BF213" s="197">
        <f t="shared" si="55"/>
        <v>0</v>
      </c>
      <c r="BG213" s="197">
        <f t="shared" si="56"/>
        <v>0</v>
      </c>
      <c r="BH213" s="197">
        <f t="shared" si="57"/>
        <v>0</v>
      </c>
      <c r="BI213" s="197">
        <f t="shared" si="58"/>
        <v>0</v>
      </c>
      <c r="BJ213" s="15" t="s">
        <v>80</v>
      </c>
      <c r="BK213" s="197">
        <f t="shared" si="59"/>
        <v>0</v>
      </c>
      <c r="BL213" s="15" t="s">
        <v>173</v>
      </c>
      <c r="BM213" s="196" t="s">
        <v>576</v>
      </c>
    </row>
    <row r="214" spans="1:65" s="2" customFormat="1" ht="21.75" customHeight="1">
      <c r="A214" s="32"/>
      <c r="B214" s="33"/>
      <c r="C214" s="185" t="s">
        <v>577</v>
      </c>
      <c r="D214" s="185" t="s">
        <v>132</v>
      </c>
      <c r="E214" s="186" t="s">
        <v>578</v>
      </c>
      <c r="F214" s="187" t="s">
        <v>579</v>
      </c>
      <c r="G214" s="188" t="s">
        <v>135</v>
      </c>
      <c r="H214" s="189">
        <v>1</v>
      </c>
      <c r="I214" s="190"/>
      <c r="J214" s="191">
        <f t="shared" si="50"/>
        <v>0</v>
      </c>
      <c r="K214" s="187" t="s">
        <v>136</v>
      </c>
      <c r="L214" s="37"/>
      <c r="M214" s="192" t="s">
        <v>19</v>
      </c>
      <c r="N214" s="193" t="s">
        <v>43</v>
      </c>
      <c r="O214" s="62"/>
      <c r="P214" s="194">
        <f t="shared" si="51"/>
        <v>0</v>
      </c>
      <c r="Q214" s="194">
        <v>0</v>
      </c>
      <c r="R214" s="194">
        <f t="shared" si="52"/>
        <v>0</v>
      </c>
      <c r="S214" s="194">
        <v>0</v>
      </c>
      <c r="T214" s="195">
        <f t="shared" si="5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6" t="s">
        <v>154</v>
      </c>
      <c r="AT214" s="196" t="s">
        <v>132</v>
      </c>
      <c r="AU214" s="196" t="s">
        <v>80</v>
      </c>
      <c r="AY214" s="15" t="s">
        <v>128</v>
      </c>
      <c r="BE214" s="197">
        <f t="shared" si="54"/>
        <v>0</v>
      </c>
      <c r="BF214" s="197">
        <f t="shared" si="55"/>
        <v>0</v>
      </c>
      <c r="BG214" s="197">
        <f t="shared" si="56"/>
        <v>0</v>
      </c>
      <c r="BH214" s="197">
        <f t="shared" si="57"/>
        <v>0</v>
      </c>
      <c r="BI214" s="197">
        <f t="shared" si="58"/>
        <v>0</v>
      </c>
      <c r="BJ214" s="15" t="s">
        <v>80</v>
      </c>
      <c r="BK214" s="197">
        <f t="shared" si="59"/>
        <v>0</v>
      </c>
      <c r="BL214" s="15" t="s">
        <v>154</v>
      </c>
      <c r="BM214" s="196" t="s">
        <v>580</v>
      </c>
    </row>
    <row r="215" spans="1:65" s="2" customFormat="1" ht="21.75" customHeight="1">
      <c r="A215" s="32"/>
      <c r="B215" s="33"/>
      <c r="C215" s="185" t="s">
        <v>581</v>
      </c>
      <c r="D215" s="185" t="s">
        <v>132</v>
      </c>
      <c r="E215" s="186" t="s">
        <v>582</v>
      </c>
      <c r="F215" s="187" t="s">
        <v>583</v>
      </c>
      <c r="G215" s="188" t="s">
        <v>584</v>
      </c>
      <c r="H215" s="189">
        <v>110</v>
      </c>
      <c r="I215" s="190"/>
      <c r="J215" s="191">
        <f t="shared" si="50"/>
        <v>0</v>
      </c>
      <c r="K215" s="187" t="s">
        <v>136</v>
      </c>
      <c r="L215" s="37"/>
      <c r="M215" s="192" t="s">
        <v>19</v>
      </c>
      <c r="N215" s="193" t="s">
        <v>43</v>
      </c>
      <c r="O215" s="62"/>
      <c r="P215" s="194">
        <f t="shared" si="51"/>
        <v>0</v>
      </c>
      <c r="Q215" s="194">
        <v>0</v>
      </c>
      <c r="R215" s="194">
        <f t="shared" si="52"/>
        <v>0</v>
      </c>
      <c r="S215" s="194">
        <v>0</v>
      </c>
      <c r="T215" s="195">
        <f t="shared" si="5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6" t="s">
        <v>154</v>
      </c>
      <c r="AT215" s="196" t="s">
        <v>132</v>
      </c>
      <c r="AU215" s="196" t="s">
        <v>80</v>
      </c>
      <c r="AY215" s="15" t="s">
        <v>128</v>
      </c>
      <c r="BE215" s="197">
        <f t="shared" si="54"/>
        <v>0</v>
      </c>
      <c r="BF215" s="197">
        <f t="shared" si="55"/>
        <v>0</v>
      </c>
      <c r="BG215" s="197">
        <f t="shared" si="56"/>
        <v>0</v>
      </c>
      <c r="BH215" s="197">
        <f t="shared" si="57"/>
        <v>0</v>
      </c>
      <c r="BI215" s="197">
        <f t="shared" si="58"/>
        <v>0</v>
      </c>
      <c r="BJ215" s="15" t="s">
        <v>80</v>
      </c>
      <c r="BK215" s="197">
        <f t="shared" si="59"/>
        <v>0</v>
      </c>
      <c r="BL215" s="15" t="s">
        <v>154</v>
      </c>
      <c r="BM215" s="196" t="s">
        <v>585</v>
      </c>
    </row>
    <row r="216" spans="1:65" s="2" customFormat="1" ht="21.75" customHeight="1">
      <c r="A216" s="32"/>
      <c r="B216" s="33"/>
      <c r="C216" s="185" t="s">
        <v>586</v>
      </c>
      <c r="D216" s="185" t="s">
        <v>132</v>
      </c>
      <c r="E216" s="186" t="s">
        <v>587</v>
      </c>
      <c r="F216" s="187" t="s">
        <v>588</v>
      </c>
      <c r="G216" s="188" t="s">
        <v>584</v>
      </c>
      <c r="H216" s="189">
        <v>1</v>
      </c>
      <c r="I216" s="190"/>
      <c r="J216" s="191">
        <f t="shared" si="50"/>
        <v>0</v>
      </c>
      <c r="K216" s="187" t="s">
        <v>136</v>
      </c>
      <c r="L216" s="37"/>
      <c r="M216" s="192" t="s">
        <v>19</v>
      </c>
      <c r="N216" s="193" t="s">
        <v>43</v>
      </c>
      <c r="O216" s="62"/>
      <c r="P216" s="194">
        <f t="shared" si="51"/>
        <v>0</v>
      </c>
      <c r="Q216" s="194">
        <v>0</v>
      </c>
      <c r="R216" s="194">
        <f t="shared" si="52"/>
        <v>0</v>
      </c>
      <c r="S216" s="194">
        <v>0</v>
      </c>
      <c r="T216" s="195">
        <f t="shared" si="5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6" t="s">
        <v>173</v>
      </c>
      <c r="AT216" s="196" t="s">
        <v>132</v>
      </c>
      <c r="AU216" s="196" t="s">
        <v>80</v>
      </c>
      <c r="AY216" s="15" t="s">
        <v>128</v>
      </c>
      <c r="BE216" s="197">
        <f t="shared" si="54"/>
        <v>0</v>
      </c>
      <c r="BF216" s="197">
        <f t="shared" si="55"/>
        <v>0</v>
      </c>
      <c r="BG216" s="197">
        <f t="shared" si="56"/>
        <v>0</v>
      </c>
      <c r="BH216" s="197">
        <f t="shared" si="57"/>
        <v>0</v>
      </c>
      <c r="BI216" s="197">
        <f t="shared" si="58"/>
        <v>0</v>
      </c>
      <c r="BJ216" s="15" t="s">
        <v>80</v>
      </c>
      <c r="BK216" s="197">
        <f t="shared" si="59"/>
        <v>0</v>
      </c>
      <c r="BL216" s="15" t="s">
        <v>173</v>
      </c>
      <c r="BM216" s="196" t="s">
        <v>589</v>
      </c>
    </row>
    <row r="217" spans="1:65" s="2" customFormat="1" ht="21.75" customHeight="1">
      <c r="A217" s="32"/>
      <c r="B217" s="33"/>
      <c r="C217" s="202" t="s">
        <v>590</v>
      </c>
      <c r="D217" s="202" t="s">
        <v>142</v>
      </c>
      <c r="E217" s="203" t="s">
        <v>591</v>
      </c>
      <c r="F217" s="204" t="s">
        <v>592</v>
      </c>
      <c r="G217" s="205" t="s">
        <v>135</v>
      </c>
      <c r="H217" s="206">
        <v>12</v>
      </c>
      <c r="I217" s="207"/>
      <c r="J217" s="208">
        <f t="shared" si="50"/>
        <v>0</v>
      </c>
      <c r="K217" s="204" t="s">
        <v>136</v>
      </c>
      <c r="L217" s="209"/>
      <c r="M217" s="210" t="s">
        <v>19</v>
      </c>
      <c r="N217" s="211" t="s">
        <v>43</v>
      </c>
      <c r="O217" s="62"/>
      <c r="P217" s="194">
        <f t="shared" si="51"/>
        <v>0</v>
      </c>
      <c r="Q217" s="194">
        <v>0</v>
      </c>
      <c r="R217" s="194">
        <f t="shared" si="52"/>
        <v>0</v>
      </c>
      <c r="S217" s="194">
        <v>0</v>
      </c>
      <c r="T217" s="195">
        <f t="shared" si="5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6" t="s">
        <v>170</v>
      </c>
      <c r="AT217" s="196" t="s">
        <v>142</v>
      </c>
      <c r="AU217" s="196" t="s">
        <v>80</v>
      </c>
      <c r="AY217" s="15" t="s">
        <v>128</v>
      </c>
      <c r="BE217" s="197">
        <f t="shared" si="54"/>
        <v>0</v>
      </c>
      <c r="BF217" s="197">
        <f t="shared" si="55"/>
        <v>0</v>
      </c>
      <c r="BG217" s="197">
        <f t="shared" si="56"/>
        <v>0</v>
      </c>
      <c r="BH217" s="197">
        <f t="shared" si="57"/>
        <v>0</v>
      </c>
      <c r="BI217" s="197">
        <f t="shared" si="58"/>
        <v>0</v>
      </c>
      <c r="BJ217" s="15" t="s">
        <v>80</v>
      </c>
      <c r="BK217" s="197">
        <f t="shared" si="59"/>
        <v>0</v>
      </c>
      <c r="BL217" s="15" t="s">
        <v>154</v>
      </c>
      <c r="BM217" s="196" t="s">
        <v>593</v>
      </c>
    </row>
    <row r="218" spans="1:65" s="2" customFormat="1" ht="21.75" customHeight="1">
      <c r="A218" s="32"/>
      <c r="B218" s="33"/>
      <c r="C218" s="202" t="s">
        <v>594</v>
      </c>
      <c r="D218" s="202" t="s">
        <v>142</v>
      </c>
      <c r="E218" s="203" t="s">
        <v>595</v>
      </c>
      <c r="F218" s="204" t="s">
        <v>596</v>
      </c>
      <c r="G218" s="205" t="s">
        <v>135</v>
      </c>
      <c r="H218" s="206">
        <v>12</v>
      </c>
      <c r="I218" s="207"/>
      <c r="J218" s="208">
        <f t="shared" si="50"/>
        <v>0</v>
      </c>
      <c r="K218" s="204" t="s">
        <v>136</v>
      </c>
      <c r="L218" s="209"/>
      <c r="M218" s="210" t="s">
        <v>19</v>
      </c>
      <c r="N218" s="211" t="s">
        <v>43</v>
      </c>
      <c r="O218" s="62"/>
      <c r="P218" s="194">
        <f t="shared" si="51"/>
        <v>0</v>
      </c>
      <c r="Q218" s="194">
        <v>0</v>
      </c>
      <c r="R218" s="194">
        <f t="shared" si="52"/>
        <v>0</v>
      </c>
      <c r="S218" s="194">
        <v>0</v>
      </c>
      <c r="T218" s="195">
        <f t="shared" si="5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6" t="s">
        <v>170</v>
      </c>
      <c r="AT218" s="196" t="s">
        <v>142</v>
      </c>
      <c r="AU218" s="196" t="s">
        <v>80</v>
      </c>
      <c r="AY218" s="15" t="s">
        <v>128</v>
      </c>
      <c r="BE218" s="197">
        <f t="shared" si="54"/>
        <v>0</v>
      </c>
      <c r="BF218" s="197">
        <f t="shared" si="55"/>
        <v>0</v>
      </c>
      <c r="BG218" s="197">
        <f t="shared" si="56"/>
        <v>0</v>
      </c>
      <c r="BH218" s="197">
        <f t="shared" si="57"/>
        <v>0</v>
      </c>
      <c r="BI218" s="197">
        <f t="shared" si="58"/>
        <v>0</v>
      </c>
      <c r="BJ218" s="15" t="s">
        <v>80</v>
      </c>
      <c r="BK218" s="197">
        <f t="shared" si="59"/>
        <v>0</v>
      </c>
      <c r="BL218" s="15" t="s">
        <v>154</v>
      </c>
      <c r="BM218" s="196" t="s">
        <v>597</v>
      </c>
    </row>
    <row r="219" spans="1:65" s="2" customFormat="1" ht="21.75" customHeight="1">
      <c r="A219" s="32"/>
      <c r="B219" s="33"/>
      <c r="C219" s="202" t="s">
        <v>598</v>
      </c>
      <c r="D219" s="202" t="s">
        <v>142</v>
      </c>
      <c r="E219" s="203" t="s">
        <v>599</v>
      </c>
      <c r="F219" s="204" t="s">
        <v>600</v>
      </c>
      <c r="G219" s="205" t="s">
        <v>135</v>
      </c>
      <c r="H219" s="206">
        <v>6</v>
      </c>
      <c r="I219" s="207"/>
      <c r="J219" s="208">
        <f t="shared" si="50"/>
        <v>0</v>
      </c>
      <c r="K219" s="204" t="s">
        <v>136</v>
      </c>
      <c r="L219" s="209"/>
      <c r="M219" s="210" t="s">
        <v>19</v>
      </c>
      <c r="N219" s="211" t="s">
        <v>43</v>
      </c>
      <c r="O219" s="62"/>
      <c r="P219" s="194">
        <f t="shared" si="51"/>
        <v>0</v>
      </c>
      <c r="Q219" s="194">
        <v>0</v>
      </c>
      <c r="R219" s="194">
        <f t="shared" si="52"/>
        <v>0</v>
      </c>
      <c r="S219" s="194">
        <v>0</v>
      </c>
      <c r="T219" s="195">
        <f t="shared" si="5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6" t="s">
        <v>170</v>
      </c>
      <c r="AT219" s="196" t="s">
        <v>142</v>
      </c>
      <c r="AU219" s="196" t="s">
        <v>80</v>
      </c>
      <c r="AY219" s="15" t="s">
        <v>128</v>
      </c>
      <c r="BE219" s="197">
        <f t="shared" si="54"/>
        <v>0</v>
      </c>
      <c r="BF219" s="197">
        <f t="shared" si="55"/>
        <v>0</v>
      </c>
      <c r="BG219" s="197">
        <f t="shared" si="56"/>
        <v>0</v>
      </c>
      <c r="BH219" s="197">
        <f t="shared" si="57"/>
        <v>0</v>
      </c>
      <c r="BI219" s="197">
        <f t="shared" si="58"/>
        <v>0</v>
      </c>
      <c r="BJ219" s="15" t="s">
        <v>80</v>
      </c>
      <c r="BK219" s="197">
        <f t="shared" si="59"/>
        <v>0</v>
      </c>
      <c r="BL219" s="15" t="s">
        <v>154</v>
      </c>
      <c r="BM219" s="196" t="s">
        <v>601</v>
      </c>
    </row>
    <row r="220" spans="1:65" s="2" customFormat="1" ht="21.75" customHeight="1">
      <c r="A220" s="32"/>
      <c r="B220" s="33"/>
      <c r="C220" s="202" t="s">
        <v>602</v>
      </c>
      <c r="D220" s="202" t="s">
        <v>142</v>
      </c>
      <c r="E220" s="203" t="s">
        <v>603</v>
      </c>
      <c r="F220" s="204" t="s">
        <v>604</v>
      </c>
      <c r="G220" s="205" t="s">
        <v>135</v>
      </c>
      <c r="H220" s="206">
        <v>6</v>
      </c>
      <c r="I220" s="207"/>
      <c r="J220" s="208">
        <f t="shared" si="50"/>
        <v>0</v>
      </c>
      <c r="K220" s="204" t="s">
        <v>136</v>
      </c>
      <c r="L220" s="209"/>
      <c r="M220" s="210" t="s">
        <v>19</v>
      </c>
      <c r="N220" s="211" t="s">
        <v>43</v>
      </c>
      <c r="O220" s="62"/>
      <c r="P220" s="194">
        <f t="shared" si="51"/>
        <v>0</v>
      </c>
      <c r="Q220" s="194">
        <v>0</v>
      </c>
      <c r="R220" s="194">
        <f t="shared" si="52"/>
        <v>0</v>
      </c>
      <c r="S220" s="194">
        <v>0</v>
      </c>
      <c r="T220" s="195">
        <f t="shared" si="5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6" t="s">
        <v>170</v>
      </c>
      <c r="AT220" s="196" t="s">
        <v>142</v>
      </c>
      <c r="AU220" s="196" t="s">
        <v>80</v>
      </c>
      <c r="AY220" s="15" t="s">
        <v>128</v>
      </c>
      <c r="BE220" s="197">
        <f t="shared" si="54"/>
        <v>0</v>
      </c>
      <c r="BF220" s="197">
        <f t="shared" si="55"/>
        <v>0</v>
      </c>
      <c r="BG220" s="197">
        <f t="shared" si="56"/>
        <v>0</v>
      </c>
      <c r="BH220" s="197">
        <f t="shared" si="57"/>
        <v>0</v>
      </c>
      <c r="BI220" s="197">
        <f t="shared" si="58"/>
        <v>0</v>
      </c>
      <c r="BJ220" s="15" t="s">
        <v>80</v>
      </c>
      <c r="BK220" s="197">
        <f t="shared" si="59"/>
        <v>0</v>
      </c>
      <c r="BL220" s="15" t="s">
        <v>154</v>
      </c>
      <c r="BM220" s="196" t="s">
        <v>605</v>
      </c>
    </row>
    <row r="221" spans="1:65" s="2" customFormat="1" ht="21.75" customHeight="1">
      <c r="A221" s="32"/>
      <c r="B221" s="33"/>
      <c r="C221" s="202" t="s">
        <v>606</v>
      </c>
      <c r="D221" s="202" t="s">
        <v>142</v>
      </c>
      <c r="E221" s="203" t="s">
        <v>607</v>
      </c>
      <c r="F221" s="204" t="s">
        <v>608</v>
      </c>
      <c r="G221" s="205" t="s">
        <v>135</v>
      </c>
      <c r="H221" s="206">
        <v>4</v>
      </c>
      <c r="I221" s="207"/>
      <c r="J221" s="208">
        <f t="shared" ref="J221:J252" si="60">ROUND(I221*H221,2)</f>
        <v>0</v>
      </c>
      <c r="K221" s="204" t="s">
        <v>136</v>
      </c>
      <c r="L221" s="209"/>
      <c r="M221" s="210" t="s">
        <v>19</v>
      </c>
      <c r="N221" s="211" t="s">
        <v>43</v>
      </c>
      <c r="O221" s="62"/>
      <c r="P221" s="194">
        <f t="shared" ref="P221:P252" si="61">O221*H221</f>
        <v>0</v>
      </c>
      <c r="Q221" s="194">
        <v>0</v>
      </c>
      <c r="R221" s="194">
        <f t="shared" ref="R221:R252" si="62">Q221*H221</f>
        <v>0</v>
      </c>
      <c r="S221" s="194">
        <v>0</v>
      </c>
      <c r="T221" s="195">
        <f t="shared" ref="T221:T252" si="63"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6" t="s">
        <v>170</v>
      </c>
      <c r="AT221" s="196" t="s">
        <v>142</v>
      </c>
      <c r="AU221" s="196" t="s">
        <v>80</v>
      </c>
      <c r="AY221" s="15" t="s">
        <v>128</v>
      </c>
      <c r="BE221" s="197">
        <f t="shared" ref="BE221:BE252" si="64">IF(N221="základní",J221,0)</f>
        <v>0</v>
      </c>
      <c r="BF221" s="197">
        <f t="shared" ref="BF221:BF252" si="65">IF(N221="snížená",J221,0)</f>
        <v>0</v>
      </c>
      <c r="BG221" s="197">
        <f t="shared" ref="BG221:BG252" si="66">IF(N221="zákl. přenesená",J221,0)</f>
        <v>0</v>
      </c>
      <c r="BH221" s="197">
        <f t="shared" ref="BH221:BH252" si="67">IF(N221="sníž. přenesená",J221,0)</f>
        <v>0</v>
      </c>
      <c r="BI221" s="197">
        <f t="shared" ref="BI221:BI252" si="68">IF(N221="nulová",J221,0)</f>
        <v>0</v>
      </c>
      <c r="BJ221" s="15" t="s">
        <v>80</v>
      </c>
      <c r="BK221" s="197">
        <f t="shared" ref="BK221:BK252" si="69">ROUND(I221*H221,2)</f>
        <v>0</v>
      </c>
      <c r="BL221" s="15" t="s">
        <v>154</v>
      </c>
      <c r="BM221" s="196" t="s">
        <v>609</v>
      </c>
    </row>
    <row r="222" spans="1:65" s="2" customFormat="1" ht="21.75" customHeight="1">
      <c r="A222" s="32"/>
      <c r="B222" s="33"/>
      <c r="C222" s="202" t="s">
        <v>610</v>
      </c>
      <c r="D222" s="202" t="s">
        <v>142</v>
      </c>
      <c r="E222" s="203" t="s">
        <v>611</v>
      </c>
      <c r="F222" s="204" t="s">
        <v>612</v>
      </c>
      <c r="G222" s="205" t="s">
        <v>135</v>
      </c>
      <c r="H222" s="206">
        <v>4</v>
      </c>
      <c r="I222" s="207"/>
      <c r="J222" s="208">
        <f t="shared" si="60"/>
        <v>0</v>
      </c>
      <c r="K222" s="204" t="s">
        <v>136</v>
      </c>
      <c r="L222" s="209"/>
      <c r="M222" s="210" t="s">
        <v>19</v>
      </c>
      <c r="N222" s="211" t="s">
        <v>43</v>
      </c>
      <c r="O222" s="62"/>
      <c r="P222" s="194">
        <f t="shared" si="61"/>
        <v>0</v>
      </c>
      <c r="Q222" s="194">
        <v>0</v>
      </c>
      <c r="R222" s="194">
        <f t="shared" si="62"/>
        <v>0</v>
      </c>
      <c r="S222" s="194">
        <v>0</v>
      </c>
      <c r="T222" s="195">
        <f t="shared" si="6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6" t="s">
        <v>170</v>
      </c>
      <c r="AT222" s="196" t="s">
        <v>142</v>
      </c>
      <c r="AU222" s="196" t="s">
        <v>80</v>
      </c>
      <c r="AY222" s="15" t="s">
        <v>128</v>
      </c>
      <c r="BE222" s="197">
        <f t="shared" si="64"/>
        <v>0</v>
      </c>
      <c r="BF222" s="197">
        <f t="shared" si="65"/>
        <v>0</v>
      </c>
      <c r="BG222" s="197">
        <f t="shared" si="66"/>
        <v>0</v>
      </c>
      <c r="BH222" s="197">
        <f t="shared" si="67"/>
        <v>0</v>
      </c>
      <c r="BI222" s="197">
        <f t="shared" si="68"/>
        <v>0</v>
      </c>
      <c r="BJ222" s="15" t="s">
        <v>80</v>
      </c>
      <c r="BK222" s="197">
        <f t="shared" si="69"/>
        <v>0</v>
      </c>
      <c r="BL222" s="15" t="s">
        <v>154</v>
      </c>
      <c r="BM222" s="196" t="s">
        <v>613</v>
      </c>
    </row>
    <row r="223" spans="1:65" s="2" customFormat="1" ht="21.75" customHeight="1">
      <c r="A223" s="32"/>
      <c r="B223" s="33"/>
      <c r="C223" s="202" t="s">
        <v>614</v>
      </c>
      <c r="D223" s="202" t="s">
        <v>142</v>
      </c>
      <c r="E223" s="203" t="s">
        <v>615</v>
      </c>
      <c r="F223" s="204" t="s">
        <v>616</v>
      </c>
      <c r="G223" s="205" t="s">
        <v>135</v>
      </c>
      <c r="H223" s="206">
        <v>4</v>
      </c>
      <c r="I223" s="207"/>
      <c r="J223" s="208">
        <f t="shared" si="60"/>
        <v>0</v>
      </c>
      <c r="K223" s="204" t="s">
        <v>136</v>
      </c>
      <c r="L223" s="209"/>
      <c r="M223" s="210" t="s">
        <v>19</v>
      </c>
      <c r="N223" s="211" t="s">
        <v>43</v>
      </c>
      <c r="O223" s="62"/>
      <c r="P223" s="194">
        <f t="shared" si="61"/>
        <v>0</v>
      </c>
      <c r="Q223" s="194">
        <v>0</v>
      </c>
      <c r="R223" s="194">
        <f t="shared" si="62"/>
        <v>0</v>
      </c>
      <c r="S223" s="194">
        <v>0</v>
      </c>
      <c r="T223" s="195">
        <f t="shared" si="6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6" t="s">
        <v>170</v>
      </c>
      <c r="AT223" s="196" t="s">
        <v>142</v>
      </c>
      <c r="AU223" s="196" t="s">
        <v>80</v>
      </c>
      <c r="AY223" s="15" t="s">
        <v>128</v>
      </c>
      <c r="BE223" s="197">
        <f t="shared" si="64"/>
        <v>0</v>
      </c>
      <c r="BF223" s="197">
        <f t="shared" si="65"/>
        <v>0</v>
      </c>
      <c r="BG223" s="197">
        <f t="shared" si="66"/>
        <v>0</v>
      </c>
      <c r="BH223" s="197">
        <f t="shared" si="67"/>
        <v>0</v>
      </c>
      <c r="BI223" s="197">
        <f t="shared" si="68"/>
        <v>0</v>
      </c>
      <c r="BJ223" s="15" t="s">
        <v>80</v>
      </c>
      <c r="BK223" s="197">
        <f t="shared" si="69"/>
        <v>0</v>
      </c>
      <c r="BL223" s="15" t="s">
        <v>154</v>
      </c>
      <c r="BM223" s="196" t="s">
        <v>617</v>
      </c>
    </row>
    <row r="224" spans="1:65" s="2" customFormat="1" ht="21.75" customHeight="1">
      <c r="A224" s="32"/>
      <c r="B224" s="33"/>
      <c r="C224" s="202" t="s">
        <v>618</v>
      </c>
      <c r="D224" s="202" t="s">
        <v>142</v>
      </c>
      <c r="E224" s="203" t="s">
        <v>619</v>
      </c>
      <c r="F224" s="204" t="s">
        <v>620</v>
      </c>
      <c r="G224" s="205" t="s">
        <v>135</v>
      </c>
      <c r="H224" s="206">
        <v>3</v>
      </c>
      <c r="I224" s="207"/>
      <c r="J224" s="208">
        <f t="shared" si="60"/>
        <v>0</v>
      </c>
      <c r="K224" s="204" t="s">
        <v>136</v>
      </c>
      <c r="L224" s="209"/>
      <c r="M224" s="210" t="s">
        <v>19</v>
      </c>
      <c r="N224" s="211" t="s">
        <v>43</v>
      </c>
      <c r="O224" s="62"/>
      <c r="P224" s="194">
        <f t="shared" si="61"/>
        <v>0</v>
      </c>
      <c r="Q224" s="194">
        <v>0</v>
      </c>
      <c r="R224" s="194">
        <f t="shared" si="62"/>
        <v>0</v>
      </c>
      <c r="S224" s="194">
        <v>0</v>
      </c>
      <c r="T224" s="195">
        <f t="shared" si="6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6" t="s">
        <v>170</v>
      </c>
      <c r="AT224" s="196" t="s">
        <v>142</v>
      </c>
      <c r="AU224" s="196" t="s">
        <v>80</v>
      </c>
      <c r="AY224" s="15" t="s">
        <v>128</v>
      </c>
      <c r="BE224" s="197">
        <f t="shared" si="64"/>
        <v>0</v>
      </c>
      <c r="BF224" s="197">
        <f t="shared" si="65"/>
        <v>0</v>
      </c>
      <c r="BG224" s="197">
        <f t="shared" si="66"/>
        <v>0</v>
      </c>
      <c r="BH224" s="197">
        <f t="shared" si="67"/>
        <v>0</v>
      </c>
      <c r="BI224" s="197">
        <f t="shared" si="68"/>
        <v>0</v>
      </c>
      <c r="BJ224" s="15" t="s">
        <v>80</v>
      </c>
      <c r="BK224" s="197">
        <f t="shared" si="69"/>
        <v>0</v>
      </c>
      <c r="BL224" s="15" t="s">
        <v>154</v>
      </c>
      <c r="BM224" s="196" t="s">
        <v>621</v>
      </c>
    </row>
    <row r="225" spans="1:65" s="2" customFormat="1" ht="21.75" customHeight="1">
      <c r="A225" s="32"/>
      <c r="B225" s="33"/>
      <c r="C225" s="202" t="s">
        <v>622</v>
      </c>
      <c r="D225" s="202" t="s">
        <v>142</v>
      </c>
      <c r="E225" s="203" t="s">
        <v>623</v>
      </c>
      <c r="F225" s="204" t="s">
        <v>624</v>
      </c>
      <c r="G225" s="205" t="s">
        <v>135</v>
      </c>
      <c r="H225" s="206">
        <v>1</v>
      </c>
      <c r="I225" s="207"/>
      <c r="J225" s="208">
        <f t="shared" si="60"/>
        <v>0</v>
      </c>
      <c r="K225" s="204" t="s">
        <v>136</v>
      </c>
      <c r="L225" s="209"/>
      <c r="M225" s="210" t="s">
        <v>19</v>
      </c>
      <c r="N225" s="211" t="s">
        <v>43</v>
      </c>
      <c r="O225" s="62"/>
      <c r="P225" s="194">
        <f t="shared" si="61"/>
        <v>0</v>
      </c>
      <c r="Q225" s="194">
        <v>0</v>
      </c>
      <c r="R225" s="194">
        <f t="shared" si="62"/>
        <v>0</v>
      </c>
      <c r="S225" s="194">
        <v>0</v>
      </c>
      <c r="T225" s="195">
        <f t="shared" si="6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6" t="s">
        <v>170</v>
      </c>
      <c r="AT225" s="196" t="s">
        <v>142</v>
      </c>
      <c r="AU225" s="196" t="s">
        <v>80</v>
      </c>
      <c r="AY225" s="15" t="s">
        <v>128</v>
      </c>
      <c r="BE225" s="197">
        <f t="shared" si="64"/>
        <v>0</v>
      </c>
      <c r="BF225" s="197">
        <f t="shared" si="65"/>
        <v>0</v>
      </c>
      <c r="BG225" s="197">
        <f t="shared" si="66"/>
        <v>0</v>
      </c>
      <c r="BH225" s="197">
        <f t="shared" si="67"/>
        <v>0</v>
      </c>
      <c r="BI225" s="197">
        <f t="shared" si="68"/>
        <v>0</v>
      </c>
      <c r="BJ225" s="15" t="s">
        <v>80</v>
      </c>
      <c r="BK225" s="197">
        <f t="shared" si="69"/>
        <v>0</v>
      </c>
      <c r="BL225" s="15" t="s">
        <v>154</v>
      </c>
      <c r="BM225" s="196" t="s">
        <v>625</v>
      </c>
    </row>
    <row r="226" spans="1:65" s="2" customFormat="1" ht="21.75" customHeight="1">
      <c r="A226" s="32"/>
      <c r="B226" s="33"/>
      <c r="C226" s="202" t="s">
        <v>626</v>
      </c>
      <c r="D226" s="202" t="s">
        <v>142</v>
      </c>
      <c r="E226" s="203" t="s">
        <v>627</v>
      </c>
      <c r="F226" s="204" t="s">
        <v>628</v>
      </c>
      <c r="G226" s="205" t="s">
        <v>135</v>
      </c>
      <c r="H226" s="206">
        <v>22</v>
      </c>
      <c r="I226" s="207"/>
      <c r="J226" s="208">
        <f t="shared" si="60"/>
        <v>0</v>
      </c>
      <c r="K226" s="204" t="s">
        <v>136</v>
      </c>
      <c r="L226" s="209"/>
      <c r="M226" s="210" t="s">
        <v>19</v>
      </c>
      <c r="N226" s="211" t="s">
        <v>43</v>
      </c>
      <c r="O226" s="62"/>
      <c r="P226" s="194">
        <f t="shared" si="61"/>
        <v>0</v>
      </c>
      <c r="Q226" s="194">
        <v>0</v>
      </c>
      <c r="R226" s="194">
        <f t="shared" si="62"/>
        <v>0</v>
      </c>
      <c r="S226" s="194">
        <v>0</v>
      </c>
      <c r="T226" s="195">
        <f t="shared" si="6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6" t="s">
        <v>170</v>
      </c>
      <c r="AT226" s="196" t="s">
        <v>142</v>
      </c>
      <c r="AU226" s="196" t="s">
        <v>80</v>
      </c>
      <c r="AY226" s="15" t="s">
        <v>128</v>
      </c>
      <c r="BE226" s="197">
        <f t="shared" si="64"/>
        <v>0</v>
      </c>
      <c r="BF226" s="197">
        <f t="shared" si="65"/>
        <v>0</v>
      </c>
      <c r="BG226" s="197">
        <f t="shared" si="66"/>
        <v>0</v>
      </c>
      <c r="BH226" s="197">
        <f t="shared" si="67"/>
        <v>0</v>
      </c>
      <c r="BI226" s="197">
        <f t="shared" si="68"/>
        <v>0</v>
      </c>
      <c r="BJ226" s="15" t="s">
        <v>80</v>
      </c>
      <c r="BK226" s="197">
        <f t="shared" si="69"/>
        <v>0</v>
      </c>
      <c r="BL226" s="15" t="s">
        <v>154</v>
      </c>
      <c r="BM226" s="196" t="s">
        <v>629</v>
      </c>
    </row>
    <row r="227" spans="1:65" s="2" customFormat="1" ht="33" customHeight="1">
      <c r="A227" s="32"/>
      <c r="B227" s="33"/>
      <c r="C227" s="202" t="s">
        <v>630</v>
      </c>
      <c r="D227" s="202" t="s">
        <v>142</v>
      </c>
      <c r="E227" s="203" t="s">
        <v>631</v>
      </c>
      <c r="F227" s="204" t="s">
        <v>632</v>
      </c>
      <c r="G227" s="205" t="s">
        <v>135</v>
      </c>
      <c r="H227" s="206">
        <v>1</v>
      </c>
      <c r="I227" s="207"/>
      <c r="J227" s="208">
        <f t="shared" si="60"/>
        <v>0</v>
      </c>
      <c r="K227" s="204" t="s">
        <v>136</v>
      </c>
      <c r="L227" s="209"/>
      <c r="M227" s="210" t="s">
        <v>19</v>
      </c>
      <c r="N227" s="211" t="s">
        <v>43</v>
      </c>
      <c r="O227" s="62"/>
      <c r="P227" s="194">
        <f t="shared" si="61"/>
        <v>0</v>
      </c>
      <c r="Q227" s="194">
        <v>0</v>
      </c>
      <c r="R227" s="194">
        <f t="shared" si="62"/>
        <v>0</v>
      </c>
      <c r="S227" s="194">
        <v>0</v>
      </c>
      <c r="T227" s="195">
        <f t="shared" si="6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6" t="s">
        <v>170</v>
      </c>
      <c r="AT227" s="196" t="s">
        <v>142</v>
      </c>
      <c r="AU227" s="196" t="s">
        <v>80</v>
      </c>
      <c r="AY227" s="15" t="s">
        <v>128</v>
      </c>
      <c r="BE227" s="197">
        <f t="shared" si="64"/>
        <v>0</v>
      </c>
      <c r="BF227" s="197">
        <f t="shared" si="65"/>
        <v>0</v>
      </c>
      <c r="BG227" s="197">
        <f t="shared" si="66"/>
        <v>0</v>
      </c>
      <c r="BH227" s="197">
        <f t="shared" si="67"/>
        <v>0</v>
      </c>
      <c r="BI227" s="197">
        <f t="shared" si="68"/>
        <v>0</v>
      </c>
      <c r="BJ227" s="15" t="s">
        <v>80</v>
      </c>
      <c r="BK227" s="197">
        <f t="shared" si="69"/>
        <v>0</v>
      </c>
      <c r="BL227" s="15" t="s">
        <v>154</v>
      </c>
      <c r="BM227" s="196" t="s">
        <v>633</v>
      </c>
    </row>
    <row r="228" spans="1:65" s="2" customFormat="1" ht="21.75" customHeight="1">
      <c r="A228" s="32"/>
      <c r="B228" s="33"/>
      <c r="C228" s="202" t="s">
        <v>634</v>
      </c>
      <c r="D228" s="202" t="s">
        <v>142</v>
      </c>
      <c r="E228" s="203" t="s">
        <v>635</v>
      </c>
      <c r="F228" s="204" t="s">
        <v>636</v>
      </c>
      <c r="G228" s="205" t="s">
        <v>135</v>
      </c>
      <c r="H228" s="206">
        <v>12</v>
      </c>
      <c r="I228" s="207"/>
      <c r="J228" s="208">
        <f t="shared" si="60"/>
        <v>0</v>
      </c>
      <c r="K228" s="204" t="s">
        <v>136</v>
      </c>
      <c r="L228" s="209"/>
      <c r="M228" s="210" t="s">
        <v>19</v>
      </c>
      <c r="N228" s="211" t="s">
        <v>43</v>
      </c>
      <c r="O228" s="62"/>
      <c r="P228" s="194">
        <f t="shared" si="61"/>
        <v>0</v>
      </c>
      <c r="Q228" s="194">
        <v>0</v>
      </c>
      <c r="R228" s="194">
        <f t="shared" si="62"/>
        <v>0</v>
      </c>
      <c r="S228" s="194">
        <v>0</v>
      </c>
      <c r="T228" s="195">
        <f t="shared" si="6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6" t="s">
        <v>170</v>
      </c>
      <c r="AT228" s="196" t="s">
        <v>142</v>
      </c>
      <c r="AU228" s="196" t="s">
        <v>80</v>
      </c>
      <c r="AY228" s="15" t="s">
        <v>128</v>
      </c>
      <c r="BE228" s="197">
        <f t="shared" si="64"/>
        <v>0</v>
      </c>
      <c r="BF228" s="197">
        <f t="shared" si="65"/>
        <v>0</v>
      </c>
      <c r="BG228" s="197">
        <f t="shared" si="66"/>
        <v>0</v>
      </c>
      <c r="BH228" s="197">
        <f t="shared" si="67"/>
        <v>0</v>
      </c>
      <c r="BI228" s="197">
        <f t="shared" si="68"/>
        <v>0</v>
      </c>
      <c r="BJ228" s="15" t="s">
        <v>80</v>
      </c>
      <c r="BK228" s="197">
        <f t="shared" si="69"/>
        <v>0</v>
      </c>
      <c r="BL228" s="15" t="s">
        <v>154</v>
      </c>
      <c r="BM228" s="196" t="s">
        <v>637</v>
      </c>
    </row>
    <row r="229" spans="1:65" s="2" customFormat="1" ht="21.75" customHeight="1">
      <c r="A229" s="32"/>
      <c r="B229" s="33"/>
      <c r="C229" s="202" t="s">
        <v>638</v>
      </c>
      <c r="D229" s="202" t="s">
        <v>142</v>
      </c>
      <c r="E229" s="203" t="s">
        <v>639</v>
      </c>
      <c r="F229" s="204" t="s">
        <v>640</v>
      </c>
      <c r="G229" s="205" t="s">
        <v>135</v>
      </c>
      <c r="H229" s="206">
        <v>4</v>
      </c>
      <c r="I229" s="207"/>
      <c r="J229" s="208">
        <f t="shared" si="60"/>
        <v>0</v>
      </c>
      <c r="K229" s="204" t="s">
        <v>136</v>
      </c>
      <c r="L229" s="209"/>
      <c r="M229" s="210" t="s">
        <v>19</v>
      </c>
      <c r="N229" s="211" t="s">
        <v>43</v>
      </c>
      <c r="O229" s="62"/>
      <c r="P229" s="194">
        <f t="shared" si="61"/>
        <v>0</v>
      </c>
      <c r="Q229" s="194">
        <v>0</v>
      </c>
      <c r="R229" s="194">
        <f t="shared" si="62"/>
        <v>0</v>
      </c>
      <c r="S229" s="194">
        <v>0</v>
      </c>
      <c r="T229" s="195">
        <f t="shared" si="6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6" t="s">
        <v>170</v>
      </c>
      <c r="AT229" s="196" t="s">
        <v>142</v>
      </c>
      <c r="AU229" s="196" t="s">
        <v>80</v>
      </c>
      <c r="AY229" s="15" t="s">
        <v>128</v>
      </c>
      <c r="BE229" s="197">
        <f t="shared" si="64"/>
        <v>0</v>
      </c>
      <c r="BF229" s="197">
        <f t="shared" si="65"/>
        <v>0</v>
      </c>
      <c r="BG229" s="197">
        <f t="shared" si="66"/>
        <v>0</v>
      </c>
      <c r="BH229" s="197">
        <f t="shared" si="67"/>
        <v>0</v>
      </c>
      <c r="BI229" s="197">
        <f t="shared" si="68"/>
        <v>0</v>
      </c>
      <c r="BJ229" s="15" t="s">
        <v>80</v>
      </c>
      <c r="BK229" s="197">
        <f t="shared" si="69"/>
        <v>0</v>
      </c>
      <c r="BL229" s="15" t="s">
        <v>154</v>
      </c>
      <c r="BM229" s="196" t="s">
        <v>641</v>
      </c>
    </row>
    <row r="230" spans="1:65" s="2" customFormat="1" ht="21.75" customHeight="1">
      <c r="A230" s="32"/>
      <c r="B230" s="33"/>
      <c r="C230" s="202" t="s">
        <v>642</v>
      </c>
      <c r="D230" s="202" t="s">
        <v>142</v>
      </c>
      <c r="E230" s="203" t="s">
        <v>643</v>
      </c>
      <c r="F230" s="204" t="s">
        <v>644</v>
      </c>
      <c r="G230" s="205" t="s">
        <v>135</v>
      </c>
      <c r="H230" s="206">
        <v>4</v>
      </c>
      <c r="I230" s="207"/>
      <c r="J230" s="208">
        <f t="shared" si="60"/>
        <v>0</v>
      </c>
      <c r="K230" s="204" t="s">
        <v>136</v>
      </c>
      <c r="L230" s="209"/>
      <c r="M230" s="210" t="s">
        <v>19</v>
      </c>
      <c r="N230" s="211" t="s">
        <v>43</v>
      </c>
      <c r="O230" s="62"/>
      <c r="P230" s="194">
        <f t="shared" si="61"/>
        <v>0</v>
      </c>
      <c r="Q230" s="194">
        <v>0</v>
      </c>
      <c r="R230" s="194">
        <f t="shared" si="62"/>
        <v>0</v>
      </c>
      <c r="S230" s="194">
        <v>0</v>
      </c>
      <c r="T230" s="195">
        <f t="shared" si="6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6" t="s">
        <v>170</v>
      </c>
      <c r="AT230" s="196" t="s">
        <v>142</v>
      </c>
      <c r="AU230" s="196" t="s">
        <v>80</v>
      </c>
      <c r="AY230" s="15" t="s">
        <v>128</v>
      </c>
      <c r="BE230" s="197">
        <f t="shared" si="64"/>
        <v>0</v>
      </c>
      <c r="BF230" s="197">
        <f t="shared" si="65"/>
        <v>0</v>
      </c>
      <c r="BG230" s="197">
        <f t="shared" si="66"/>
        <v>0</v>
      </c>
      <c r="BH230" s="197">
        <f t="shared" si="67"/>
        <v>0</v>
      </c>
      <c r="BI230" s="197">
        <f t="shared" si="68"/>
        <v>0</v>
      </c>
      <c r="BJ230" s="15" t="s">
        <v>80</v>
      </c>
      <c r="BK230" s="197">
        <f t="shared" si="69"/>
        <v>0</v>
      </c>
      <c r="BL230" s="15" t="s">
        <v>154</v>
      </c>
      <c r="BM230" s="196" t="s">
        <v>645</v>
      </c>
    </row>
    <row r="231" spans="1:65" s="2" customFormat="1" ht="21.75" customHeight="1">
      <c r="A231" s="32"/>
      <c r="B231" s="33"/>
      <c r="C231" s="202" t="s">
        <v>646</v>
      </c>
      <c r="D231" s="202" t="s">
        <v>142</v>
      </c>
      <c r="E231" s="203" t="s">
        <v>647</v>
      </c>
      <c r="F231" s="204" t="s">
        <v>648</v>
      </c>
      <c r="G231" s="205" t="s">
        <v>145</v>
      </c>
      <c r="H231" s="206">
        <v>46</v>
      </c>
      <c r="I231" s="207"/>
      <c r="J231" s="208">
        <f t="shared" si="60"/>
        <v>0</v>
      </c>
      <c r="K231" s="204" t="s">
        <v>136</v>
      </c>
      <c r="L231" s="209"/>
      <c r="M231" s="210" t="s">
        <v>19</v>
      </c>
      <c r="N231" s="211" t="s">
        <v>43</v>
      </c>
      <c r="O231" s="62"/>
      <c r="P231" s="194">
        <f t="shared" si="61"/>
        <v>0</v>
      </c>
      <c r="Q231" s="194">
        <v>0</v>
      </c>
      <c r="R231" s="194">
        <f t="shared" si="62"/>
        <v>0</v>
      </c>
      <c r="S231" s="194">
        <v>0</v>
      </c>
      <c r="T231" s="195">
        <f t="shared" si="6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6" t="s">
        <v>170</v>
      </c>
      <c r="AT231" s="196" t="s">
        <v>142</v>
      </c>
      <c r="AU231" s="196" t="s">
        <v>80</v>
      </c>
      <c r="AY231" s="15" t="s">
        <v>128</v>
      </c>
      <c r="BE231" s="197">
        <f t="shared" si="64"/>
        <v>0</v>
      </c>
      <c r="BF231" s="197">
        <f t="shared" si="65"/>
        <v>0</v>
      </c>
      <c r="BG231" s="197">
        <f t="shared" si="66"/>
        <v>0</v>
      </c>
      <c r="BH231" s="197">
        <f t="shared" si="67"/>
        <v>0</v>
      </c>
      <c r="BI231" s="197">
        <f t="shared" si="68"/>
        <v>0</v>
      </c>
      <c r="BJ231" s="15" t="s">
        <v>80</v>
      </c>
      <c r="BK231" s="197">
        <f t="shared" si="69"/>
        <v>0</v>
      </c>
      <c r="BL231" s="15" t="s">
        <v>154</v>
      </c>
      <c r="BM231" s="196" t="s">
        <v>649</v>
      </c>
    </row>
    <row r="232" spans="1:65" s="2" customFormat="1" ht="21.75" customHeight="1">
      <c r="A232" s="32"/>
      <c r="B232" s="33"/>
      <c r="C232" s="202" t="s">
        <v>650</v>
      </c>
      <c r="D232" s="202" t="s">
        <v>142</v>
      </c>
      <c r="E232" s="203" t="s">
        <v>651</v>
      </c>
      <c r="F232" s="204" t="s">
        <v>652</v>
      </c>
      <c r="G232" s="205" t="s">
        <v>145</v>
      </c>
      <c r="H232" s="206">
        <v>15</v>
      </c>
      <c r="I232" s="207"/>
      <c r="J232" s="208">
        <f t="shared" si="60"/>
        <v>0</v>
      </c>
      <c r="K232" s="204" t="s">
        <v>136</v>
      </c>
      <c r="L232" s="209"/>
      <c r="M232" s="210" t="s">
        <v>19</v>
      </c>
      <c r="N232" s="211" t="s">
        <v>43</v>
      </c>
      <c r="O232" s="62"/>
      <c r="P232" s="194">
        <f t="shared" si="61"/>
        <v>0</v>
      </c>
      <c r="Q232" s="194">
        <v>0</v>
      </c>
      <c r="R232" s="194">
        <f t="shared" si="62"/>
        <v>0</v>
      </c>
      <c r="S232" s="194">
        <v>0</v>
      </c>
      <c r="T232" s="195">
        <f t="shared" si="6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6" t="s">
        <v>170</v>
      </c>
      <c r="AT232" s="196" t="s">
        <v>142</v>
      </c>
      <c r="AU232" s="196" t="s">
        <v>80</v>
      </c>
      <c r="AY232" s="15" t="s">
        <v>128</v>
      </c>
      <c r="BE232" s="197">
        <f t="shared" si="64"/>
        <v>0</v>
      </c>
      <c r="BF232" s="197">
        <f t="shared" si="65"/>
        <v>0</v>
      </c>
      <c r="BG232" s="197">
        <f t="shared" si="66"/>
        <v>0</v>
      </c>
      <c r="BH232" s="197">
        <f t="shared" si="67"/>
        <v>0</v>
      </c>
      <c r="BI232" s="197">
        <f t="shared" si="68"/>
        <v>0</v>
      </c>
      <c r="BJ232" s="15" t="s">
        <v>80</v>
      </c>
      <c r="BK232" s="197">
        <f t="shared" si="69"/>
        <v>0</v>
      </c>
      <c r="BL232" s="15" t="s">
        <v>154</v>
      </c>
      <c r="BM232" s="196" t="s">
        <v>653</v>
      </c>
    </row>
    <row r="233" spans="1:65" s="2" customFormat="1" ht="21.75" customHeight="1">
      <c r="A233" s="32"/>
      <c r="B233" s="33"/>
      <c r="C233" s="202" t="s">
        <v>654</v>
      </c>
      <c r="D233" s="202" t="s">
        <v>142</v>
      </c>
      <c r="E233" s="203" t="s">
        <v>655</v>
      </c>
      <c r="F233" s="204" t="s">
        <v>656</v>
      </c>
      <c r="G233" s="205" t="s">
        <v>145</v>
      </c>
      <c r="H233" s="206">
        <v>15</v>
      </c>
      <c r="I233" s="207"/>
      <c r="J233" s="208">
        <f t="shared" si="60"/>
        <v>0</v>
      </c>
      <c r="K233" s="204" t="s">
        <v>136</v>
      </c>
      <c r="L233" s="209"/>
      <c r="M233" s="210" t="s">
        <v>19</v>
      </c>
      <c r="N233" s="211" t="s">
        <v>43</v>
      </c>
      <c r="O233" s="62"/>
      <c r="P233" s="194">
        <f t="shared" si="61"/>
        <v>0</v>
      </c>
      <c r="Q233" s="194">
        <v>0</v>
      </c>
      <c r="R233" s="194">
        <f t="shared" si="62"/>
        <v>0</v>
      </c>
      <c r="S233" s="194">
        <v>0</v>
      </c>
      <c r="T233" s="195">
        <f t="shared" si="6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6" t="s">
        <v>170</v>
      </c>
      <c r="AT233" s="196" t="s">
        <v>142</v>
      </c>
      <c r="AU233" s="196" t="s">
        <v>80</v>
      </c>
      <c r="AY233" s="15" t="s">
        <v>128</v>
      </c>
      <c r="BE233" s="197">
        <f t="shared" si="64"/>
        <v>0</v>
      </c>
      <c r="BF233" s="197">
        <f t="shared" si="65"/>
        <v>0</v>
      </c>
      <c r="BG233" s="197">
        <f t="shared" si="66"/>
        <v>0</v>
      </c>
      <c r="BH233" s="197">
        <f t="shared" si="67"/>
        <v>0</v>
      </c>
      <c r="BI233" s="197">
        <f t="shared" si="68"/>
        <v>0</v>
      </c>
      <c r="BJ233" s="15" t="s">
        <v>80</v>
      </c>
      <c r="BK233" s="197">
        <f t="shared" si="69"/>
        <v>0</v>
      </c>
      <c r="BL233" s="15" t="s">
        <v>154</v>
      </c>
      <c r="BM233" s="196" t="s">
        <v>657</v>
      </c>
    </row>
    <row r="234" spans="1:65" s="2" customFormat="1" ht="21.75" customHeight="1">
      <c r="A234" s="32"/>
      <c r="B234" s="33"/>
      <c r="C234" s="202" t="s">
        <v>658</v>
      </c>
      <c r="D234" s="202" t="s">
        <v>142</v>
      </c>
      <c r="E234" s="203" t="s">
        <v>659</v>
      </c>
      <c r="F234" s="204" t="s">
        <v>660</v>
      </c>
      <c r="G234" s="205" t="s">
        <v>145</v>
      </c>
      <c r="H234" s="206">
        <v>9</v>
      </c>
      <c r="I234" s="207"/>
      <c r="J234" s="208">
        <f t="shared" si="60"/>
        <v>0</v>
      </c>
      <c r="K234" s="204" t="s">
        <v>136</v>
      </c>
      <c r="L234" s="209"/>
      <c r="M234" s="210" t="s">
        <v>19</v>
      </c>
      <c r="N234" s="211" t="s">
        <v>43</v>
      </c>
      <c r="O234" s="62"/>
      <c r="P234" s="194">
        <f t="shared" si="61"/>
        <v>0</v>
      </c>
      <c r="Q234" s="194">
        <v>0</v>
      </c>
      <c r="R234" s="194">
        <f t="shared" si="62"/>
        <v>0</v>
      </c>
      <c r="S234" s="194">
        <v>0</v>
      </c>
      <c r="T234" s="195">
        <f t="shared" si="6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6" t="s">
        <v>170</v>
      </c>
      <c r="AT234" s="196" t="s">
        <v>142</v>
      </c>
      <c r="AU234" s="196" t="s">
        <v>80</v>
      </c>
      <c r="AY234" s="15" t="s">
        <v>128</v>
      </c>
      <c r="BE234" s="197">
        <f t="shared" si="64"/>
        <v>0</v>
      </c>
      <c r="BF234" s="197">
        <f t="shared" si="65"/>
        <v>0</v>
      </c>
      <c r="BG234" s="197">
        <f t="shared" si="66"/>
        <v>0</v>
      </c>
      <c r="BH234" s="197">
        <f t="shared" si="67"/>
        <v>0</v>
      </c>
      <c r="BI234" s="197">
        <f t="shared" si="68"/>
        <v>0</v>
      </c>
      <c r="BJ234" s="15" t="s">
        <v>80</v>
      </c>
      <c r="BK234" s="197">
        <f t="shared" si="69"/>
        <v>0</v>
      </c>
      <c r="BL234" s="15" t="s">
        <v>154</v>
      </c>
      <c r="BM234" s="196" t="s">
        <v>661</v>
      </c>
    </row>
    <row r="235" spans="1:65" s="2" customFormat="1" ht="21.75" customHeight="1">
      <c r="A235" s="32"/>
      <c r="B235" s="33"/>
      <c r="C235" s="202" t="s">
        <v>662</v>
      </c>
      <c r="D235" s="202" t="s">
        <v>142</v>
      </c>
      <c r="E235" s="203" t="s">
        <v>663</v>
      </c>
      <c r="F235" s="204" t="s">
        <v>664</v>
      </c>
      <c r="G235" s="205" t="s">
        <v>145</v>
      </c>
      <c r="H235" s="206">
        <v>8</v>
      </c>
      <c r="I235" s="207"/>
      <c r="J235" s="208">
        <f t="shared" si="60"/>
        <v>0</v>
      </c>
      <c r="K235" s="204" t="s">
        <v>136</v>
      </c>
      <c r="L235" s="209"/>
      <c r="M235" s="210" t="s">
        <v>19</v>
      </c>
      <c r="N235" s="211" t="s">
        <v>43</v>
      </c>
      <c r="O235" s="62"/>
      <c r="P235" s="194">
        <f t="shared" si="61"/>
        <v>0</v>
      </c>
      <c r="Q235" s="194">
        <v>0</v>
      </c>
      <c r="R235" s="194">
        <f t="shared" si="62"/>
        <v>0</v>
      </c>
      <c r="S235" s="194">
        <v>0</v>
      </c>
      <c r="T235" s="195">
        <f t="shared" si="6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6" t="s">
        <v>170</v>
      </c>
      <c r="AT235" s="196" t="s">
        <v>142</v>
      </c>
      <c r="AU235" s="196" t="s">
        <v>80</v>
      </c>
      <c r="AY235" s="15" t="s">
        <v>128</v>
      </c>
      <c r="BE235" s="197">
        <f t="shared" si="64"/>
        <v>0</v>
      </c>
      <c r="BF235" s="197">
        <f t="shared" si="65"/>
        <v>0</v>
      </c>
      <c r="BG235" s="197">
        <f t="shared" si="66"/>
        <v>0</v>
      </c>
      <c r="BH235" s="197">
        <f t="shared" si="67"/>
        <v>0</v>
      </c>
      <c r="BI235" s="197">
        <f t="shared" si="68"/>
        <v>0</v>
      </c>
      <c r="BJ235" s="15" t="s">
        <v>80</v>
      </c>
      <c r="BK235" s="197">
        <f t="shared" si="69"/>
        <v>0</v>
      </c>
      <c r="BL235" s="15" t="s">
        <v>154</v>
      </c>
      <c r="BM235" s="196" t="s">
        <v>665</v>
      </c>
    </row>
    <row r="236" spans="1:65" s="2" customFormat="1" ht="21.75" customHeight="1">
      <c r="A236" s="32"/>
      <c r="B236" s="33"/>
      <c r="C236" s="202" t="s">
        <v>666</v>
      </c>
      <c r="D236" s="202" t="s">
        <v>142</v>
      </c>
      <c r="E236" s="203" t="s">
        <v>667</v>
      </c>
      <c r="F236" s="204" t="s">
        <v>668</v>
      </c>
      <c r="G236" s="205" t="s">
        <v>135</v>
      </c>
      <c r="H236" s="206">
        <v>2</v>
      </c>
      <c r="I236" s="207"/>
      <c r="J236" s="208">
        <f t="shared" si="60"/>
        <v>0</v>
      </c>
      <c r="K236" s="204" t="s">
        <v>136</v>
      </c>
      <c r="L236" s="209"/>
      <c r="M236" s="210" t="s">
        <v>19</v>
      </c>
      <c r="N236" s="211" t="s">
        <v>43</v>
      </c>
      <c r="O236" s="62"/>
      <c r="P236" s="194">
        <f t="shared" si="61"/>
        <v>0</v>
      </c>
      <c r="Q236" s="194">
        <v>0</v>
      </c>
      <c r="R236" s="194">
        <f t="shared" si="62"/>
        <v>0</v>
      </c>
      <c r="S236" s="194">
        <v>0</v>
      </c>
      <c r="T236" s="195">
        <f t="shared" si="6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6" t="s">
        <v>170</v>
      </c>
      <c r="AT236" s="196" t="s">
        <v>142</v>
      </c>
      <c r="AU236" s="196" t="s">
        <v>80</v>
      </c>
      <c r="AY236" s="15" t="s">
        <v>128</v>
      </c>
      <c r="BE236" s="197">
        <f t="shared" si="64"/>
        <v>0</v>
      </c>
      <c r="BF236" s="197">
        <f t="shared" si="65"/>
        <v>0</v>
      </c>
      <c r="BG236" s="197">
        <f t="shared" si="66"/>
        <v>0</v>
      </c>
      <c r="BH236" s="197">
        <f t="shared" si="67"/>
        <v>0</v>
      </c>
      <c r="BI236" s="197">
        <f t="shared" si="68"/>
        <v>0</v>
      </c>
      <c r="BJ236" s="15" t="s">
        <v>80</v>
      </c>
      <c r="BK236" s="197">
        <f t="shared" si="69"/>
        <v>0</v>
      </c>
      <c r="BL236" s="15" t="s">
        <v>154</v>
      </c>
      <c r="BM236" s="196" t="s">
        <v>669</v>
      </c>
    </row>
    <row r="237" spans="1:65" s="2" customFormat="1" ht="21.75" customHeight="1">
      <c r="A237" s="32"/>
      <c r="B237" s="33"/>
      <c r="C237" s="202" t="s">
        <v>157</v>
      </c>
      <c r="D237" s="202" t="s">
        <v>142</v>
      </c>
      <c r="E237" s="203" t="s">
        <v>670</v>
      </c>
      <c r="F237" s="204" t="s">
        <v>671</v>
      </c>
      <c r="G237" s="205" t="s">
        <v>135</v>
      </c>
      <c r="H237" s="206">
        <v>12</v>
      </c>
      <c r="I237" s="207"/>
      <c r="J237" s="208">
        <f t="shared" si="60"/>
        <v>0</v>
      </c>
      <c r="K237" s="204" t="s">
        <v>136</v>
      </c>
      <c r="L237" s="209"/>
      <c r="M237" s="210" t="s">
        <v>19</v>
      </c>
      <c r="N237" s="211" t="s">
        <v>43</v>
      </c>
      <c r="O237" s="62"/>
      <c r="P237" s="194">
        <f t="shared" si="61"/>
        <v>0</v>
      </c>
      <c r="Q237" s="194">
        <v>0</v>
      </c>
      <c r="R237" s="194">
        <f t="shared" si="62"/>
        <v>0</v>
      </c>
      <c r="S237" s="194">
        <v>0</v>
      </c>
      <c r="T237" s="195">
        <f t="shared" si="6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6" t="s">
        <v>170</v>
      </c>
      <c r="AT237" s="196" t="s">
        <v>142</v>
      </c>
      <c r="AU237" s="196" t="s">
        <v>80</v>
      </c>
      <c r="AY237" s="15" t="s">
        <v>128</v>
      </c>
      <c r="BE237" s="197">
        <f t="shared" si="64"/>
        <v>0</v>
      </c>
      <c r="BF237" s="197">
        <f t="shared" si="65"/>
        <v>0</v>
      </c>
      <c r="BG237" s="197">
        <f t="shared" si="66"/>
        <v>0</v>
      </c>
      <c r="BH237" s="197">
        <f t="shared" si="67"/>
        <v>0</v>
      </c>
      <c r="BI237" s="197">
        <f t="shared" si="68"/>
        <v>0</v>
      </c>
      <c r="BJ237" s="15" t="s">
        <v>80</v>
      </c>
      <c r="BK237" s="197">
        <f t="shared" si="69"/>
        <v>0</v>
      </c>
      <c r="BL237" s="15" t="s">
        <v>154</v>
      </c>
      <c r="BM237" s="196" t="s">
        <v>672</v>
      </c>
    </row>
    <row r="238" spans="1:65" s="2" customFormat="1" ht="21.75" customHeight="1">
      <c r="A238" s="32"/>
      <c r="B238" s="33"/>
      <c r="C238" s="202" t="s">
        <v>673</v>
      </c>
      <c r="D238" s="202" t="s">
        <v>142</v>
      </c>
      <c r="E238" s="203" t="s">
        <v>674</v>
      </c>
      <c r="F238" s="204" t="s">
        <v>675</v>
      </c>
      <c r="G238" s="205" t="s">
        <v>135</v>
      </c>
      <c r="H238" s="206">
        <v>8</v>
      </c>
      <c r="I238" s="207"/>
      <c r="J238" s="208">
        <f t="shared" si="60"/>
        <v>0</v>
      </c>
      <c r="K238" s="204" t="s">
        <v>136</v>
      </c>
      <c r="L238" s="209"/>
      <c r="M238" s="210" t="s">
        <v>19</v>
      </c>
      <c r="N238" s="211" t="s">
        <v>43</v>
      </c>
      <c r="O238" s="62"/>
      <c r="P238" s="194">
        <f t="shared" si="61"/>
        <v>0</v>
      </c>
      <c r="Q238" s="194">
        <v>0</v>
      </c>
      <c r="R238" s="194">
        <f t="shared" si="62"/>
        <v>0</v>
      </c>
      <c r="S238" s="194">
        <v>0</v>
      </c>
      <c r="T238" s="195">
        <f t="shared" si="6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6" t="s">
        <v>170</v>
      </c>
      <c r="AT238" s="196" t="s">
        <v>142</v>
      </c>
      <c r="AU238" s="196" t="s">
        <v>80</v>
      </c>
      <c r="AY238" s="15" t="s">
        <v>128</v>
      </c>
      <c r="BE238" s="197">
        <f t="shared" si="64"/>
        <v>0</v>
      </c>
      <c r="BF238" s="197">
        <f t="shared" si="65"/>
        <v>0</v>
      </c>
      <c r="BG238" s="197">
        <f t="shared" si="66"/>
        <v>0</v>
      </c>
      <c r="BH238" s="197">
        <f t="shared" si="67"/>
        <v>0</v>
      </c>
      <c r="BI238" s="197">
        <f t="shared" si="68"/>
        <v>0</v>
      </c>
      <c r="BJ238" s="15" t="s">
        <v>80</v>
      </c>
      <c r="BK238" s="197">
        <f t="shared" si="69"/>
        <v>0</v>
      </c>
      <c r="BL238" s="15" t="s">
        <v>154</v>
      </c>
      <c r="BM238" s="196" t="s">
        <v>676</v>
      </c>
    </row>
    <row r="239" spans="1:65" s="2" customFormat="1" ht="21.75" customHeight="1">
      <c r="A239" s="32"/>
      <c r="B239" s="33"/>
      <c r="C239" s="202" t="s">
        <v>677</v>
      </c>
      <c r="D239" s="202" t="s">
        <v>142</v>
      </c>
      <c r="E239" s="203" t="s">
        <v>678</v>
      </c>
      <c r="F239" s="204" t="s">
        <v>679</v>
      </c>
      <c r="G239" s="205" t="s">
        <v>135</v>
      </c>
      <c r="H239" s="206">
        <v>5</v>
      </c>
      <c r="I239" s="207"/>
      <c r="J239" s="208">
        <f t="shared" si="60"/>
        <v>0</v>
      </c>
      <c r="K239" s="204" t="s">
        <v>136</v>
      </c>
      <c r="L239" s="209"/>
      <c r="M239" s="210" t="s">
        <v>19</v>
      </c>
      <c r="N239" s="211" t="s">
        <v>43</v>
      </c>
      <c r="O239" s="62"/>
      <c r="P239" s="194">
        <f t="shared" si="61"/>
        <v>0</v>
      </c>
      <c r="Q239" s="194">
        <v>0</v>
      </c>
      <c r="R239" s="194">
        <f t="shared" si="62"/>
        <v>0</v>
      </c>
      <c r="S239" s="194">
        <v>0</v>
      </c>
      <c r="T239" s="195">
        <f t="shared" si="6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6" t="s">
        <v>170</v>
      </c>
      <c r="AT239" s="196" t="s">
        <v>142</v>
      </c>
      <c r="AU239" s="196" t="s">
        <v>80</v>
      </c>
      <c r="AY239" s="15" t="s">
        <v>128</v>
      </c>
      <c r="BE239" s="197">
        <f t="shared" si="64"/>
        <v>0</v>
      </c>
      <c r="BF239" s="197">
        <f t="shared" si="65"/>
        <v>0</v>
      </c>
      <c r="BG239" s="197">
        <f t="shared" si="66"/>
        <v>0</v>
      </c>
      <c r="BH239" s="197">
        <f t="shared" si="67"/>
        <v>0</v>
      </c>
      <c r="BI239" s="197">
        <f t="shared" si="68"/>
        <v>0</v>
      </c>
      <c r="BJ239" s="15" t="s">
        <v>80</v>
      </c>
      <c r="BK239" s="197">
        <f t="shared" si="69"/>
        <v>0</v>
      </c>
      <c r="BL239" s="15" t="s">
        <v>154</v>
      </c>
      <c r="BM239" s="196" t="s">
        <v>680</v>
      </c>
    </row>
    <row r="240" spans="1:65" s="2" customFormat="1" ht="21.75" customHeight="1">
      <c r="A240" s="32"/>
      <c r="B240" s="33"/>
      <c r="C240" s="202" t="s">
        <v>681</v>
      </c>
      <c r="D240" s="202" t="s">
        <v>142</v>
      </c>
      <c r="E240" s="203" t="s">
        <v>682</v>
      </c>
      <c r="F240" s="204" t="s">
        <v>683</v>
      </c>
      <c r="G240" s="205" t="s">
        <v>135</v>
      </c>
      <c r="H240" s="206">
        <v>4</v>
      </c>
      <c r="I240" s="207"/>
      <c r="J240" s="208">
        <f t="shared" si="60"/>
        <v>0</v>
      </c>
      <c r="K240" s="204" t="s">
        <v>136</v>
      </c>
      <c r="L240" s="209"/>
      <c r="M240" s="210" t="s">
        <v>19</v>
      </c>
      <c r="N240" s="211" t="s">
        <v>43</v>
      </c>
      <c r="O240" s="62"/>
      <c r="P240" s="194">
        <f t="shared" si="61"/>
        <v>0</v>
      </c>
      <c r="Q240" s="194">
        <v>0</v>
      </c>
      <c r="R240" s="194">
        <f t="shared" si="62"/>
        <v>0</v>
      </c>
      <c r="S240" s="194">
        <v>0</v>
      </c>
      <c r="T240" s="195">
        <f t="shared" si="6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6" t="s">
        <v>170</v>
      </c>
      <c r="AT240" s="196" t="s">
        <v>142</v>
      </c>
      <c r="AU240" s="196" t="s">
        <v>80</v>
      </c>
      <c r="AY240" s="15" t="s">
        <v>128</v>
      </c>
      <c r="BE240" s="197">
        <f t="shared" si="64"/>
        <v>0</v>
      </c>
      <c r="BF240" s="197">
        <f t="shared" si="65"/>
        <v>0</v>
      </c>
      <c r="BG240" s="197">
        <f t="shared" si="66"/>
        <v>0</v>
      </c>
      <c r="BH240" s="197">
        <f t="shared" si="67"/>
        <v>0</v>
      </c>
      <c r="BI240" s="197">
        <f t="shared" si="68"/>
        <v>0</v>
      </c>
      <c r="BJ240" s="15" t="s">
        <v>80</v>
      </c>
      <c r="BK240" s="197">
        <f t="shared" si="69"/>
        <v>0</v>
      </c>
      <c r="BL240" s="15" t="s">
        <v>154</v>
      </c>
      <c r="BM240" s="196" t="s">
        <v>684</v>
      </c>
    </row>
    <row r="241" spans="1:65" s="2" customFormat="1" ht="21.75" customHeight="1">
      <c r="A241" s="32"/>
      <c r="B241" s="33"/>
      <c r="C241" s="202" t="s">
        <v>685</v>
      </c>
      <c r="D241" s="202" t="s">
        <v>142</v>
      </c>
      <c r="E241" s="203" t="s">
        <v>686</v>
      </c>
      <c r="F241" s="204" t="s">
        <v>687</v>
      </c>
      <c r="G241" s="205" t="s">
        <v>135</v>
      </c>
      <c r="H241" s="206">
        <v>8</v>
      </c>
      <c r="I241" s="207"/>
      <c r="J241" s="208">
        <f t="shared" si="60"/>
        <v>0</v>
      </c>
      <c r="K241" s="204" t="s">
        <v>136</v>
      </c>
      <c r="L241" s="209"/>
      <c r="M241" s="210" t="s">
        <v>19</v>
      </c>
      <c r="N241" s="211" t="s">
        <v>43</v>
      </c>
      <c r="O241" s="62"/>
      <c r="P241" s="194">
        <f t="shared" si="61"/>
        <v>0</v>
      </c>
      <c r="Q241" s="194">
        <v>0</v>
      </c>
      <c r="R241" s="194">
        <f t="shared" si="62"/>
        <v>0</v>
      </c>
      <c r="S241" s="194">
        <v>0</v>
      </c>
      <c r="T241" s="195">
        <f t="shared" si="6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6" t="s">
        <v>170</v>
      </c>
      <c r="AT241" s="196" t="s">
        <v>142</v>
      </c>
      <c r="AU241" s="196" t="s">
        <v>80</v>
      </c>
      <c r="AY241" s="15" t="s">
        <v>128</v>
      </c>
      <c r="BE241" s="197">
        <f t="shared" si="64"/>
        <v>0</v>
      </c>
      <c r="BF241" s="197">
        <f t="shared" si="65"/>
        <v>0</v>
      </c>
      <c r="BG241" s="197">
        <f t="shared" si="66"/>
        <v>0</v>
      </c>
      <c r="BH241" s="197">
        <f t="shared" si="67"/>
        <v>0</v>
      </c>
      <c r="BI241" s="197">
        <f t="shared" si="68"/>
        <v>0</v>
      </c>
      <c r="BJ241" s="15" t="s">
        <v>80</v>
      </c>
      <c r="BK241" s="197">
        <f t="shared" si="69"/>
        <v>0</v>
      </c>
      <c r="BL241" s="15" t="s">
        <v>154</v>
      </c>
      <c r="BM241" s="196" t="s">
        <v>688</v>
      </c>
    </row>
    <row r="242" spans="1:65" s="2" customFormat="1" ht="21.75" customHeight="1">
      <c r="A242" s="32"/>
      <c r="B242" s="33"/>
      <c r="C242" s="202" t="s">
        <v>689</v>
      </c>
      <c r="D242" s="202" t="s">
        <v>142</v>
      </c>
      <c r="E242" s="203" t="s">
        <v>690</v>
      </c>
      <c r="F242" s="204" t="s">
        <v>691</v>
      </c>
      <c r="G242" s="205" t="s">
        <v>135</v>
      </c>
      <c r="H242" s="206">
        <v>15</v>
      </c>
      <c r="I242" s="207"/>
      <c r="J242" s="208">
        <f t="shared" si="60"/>
        <v>0</v>
      </c>
      <c r="K242" s="204" t="s">
        <v>136</v>
      </c>
      <c r="L242" s="209"/>
      <c r="M242" s="210" t="s">
        <v>19</v>
      </c>
      <c r="N242" s="211" t="s">
        <v>43</v>
      </c>
      <c r="O242" s="62"/>
      <c r="P242" s="194">
        <f t="shared" si="61"/>
        <v>0</v>
      </c>
      <c r="Q242" s="194">
        <v>0</v>
      </c>
      <c r="R242" s="194">
        <f t="shared" si="62"/>
        <v>0</v>
      </c>
      <c r="S242" s="194">
        <v>0</v>
      </c>
      <c r="T242" s="195">
        <f t="shared" si="6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6" t="s">
        <v>170</v>
      </c>
      <c r="AT242" s="196" t="s">
        <v>142</v>
      </c>
      <c r="AU242" s="196" t="s">
        <v>80</v>
      </c>
      <c r="AY242" s="15" t="s">
        <v>128</v>
      </c>
      <c r="BE242" s="197">
        <f t="shared" si="64"/>
        <v>0</v>
      </c>
      <c r="BF242" s="197">
        <f t="shared" si="65"/>
        <v>0</v>
      </c>
      <c r="BG242" s="197">
        <f t="shared" si="66"/>
        <v>0</v>
      </c>
      <c r="BH242" s="197">
        <f t="shared" si="67"/>
        <v>0</v>
      </c>
      <c r="BI242" s="197">
        <f t="shared" si="68"/>
        <v>0</v>
      </c>
      <c r="BJ242" s="15" t="s">
        <v>80</v>
      </c>
      <c r="BK242" s="197">
        <f t="shared" si="69"/>
        <v>0</v>
      </c>
      <c r="BL242" s="15" t="s">
        <v>154</v>
      </c>
      <c r="BM242" s="196" t="s">
        <v>692</v>
      </c>
    </row>
    <row r="243" spans="1:65" s="2" customFormat="1" ht="21.75" customHeight="1">
      <c r="A243" s="32"/>
      <c r="B243" s="33"/>
      <c r="C243" s="202" t="s">
        <v>693</v>
      </c>
      <c r="D243" s="202" t="s">
        <v>142</v>
      </c>
      <c r="E243" s="203" t="s">
        <v>694</v>
      </c>
      <c r="F243" s="204" t="s">
        <v>695</v>
      </c>
      <c r="G243" s="205" t="s">
        <v>135</v>
      </c>
      <c r="H243" s="206">
        <v>4</v>
      </c>
      <c r="I243" s="207"/>
      <c r="J243" s="208">
        <f t="shared" si="60"/>
        <v>0</v>
      </c>
      <c r="K243" s="204" t="s">
        <v>136</v>
      </c>
      <c r="L243" s="209"/>
      <c r="M243" s="210" t="s">
        <v>19</v>
      </c>
      <c r="N243" s="211" t="s">
        <v>43</v>
      </c>
      <c r="O243" s="62"/>
      <c r="P243" s="194">
        <f t="shared" si="61"/>
        <v>0</v>
      </c>
      <c r="Q243" s="194">
        <v>0</v>
      </c>
      <c r="R243" s="194">
        <f t="shared" si="62"/>
        <v>0</v>
      </c>
      <c r="S243" s="194">
        <v>0</v>
      </c>
      <c r="T243" s="195">
        <f t="shared" si="6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6" t="s">
        <v>170</v>
      </c>
      <c r="AT243" s="196" t="s">
        <v>142</v>
      </c>
      <c r="AU243" s="196" t="s">
        <v>80</v>
      </c>
      <c r="AY243" s="15" t="s">
        <v>128</v>
      </c>
      <c r="BE243" s="197">
        <f t="shared" si="64"/>
        <v>0</v>
      </c>
      <c r="BF243" s="197">
        <f t="shared" si="65"/>
        <v>0</v>
      </c>
      <c r="BG243" s="197">
        <f t="shared" si="66"/>
        <v>0</v>
      </c>
      <c r="BH243" s="197">
        <f t="shared" si="67"/>
        <v>0</v>
      </c>
      <c r="BI243" s="197">
        <f t="shared" si="68"/>
        <v>0</v>
      </c>
      <c r="BJ243" s="15" t="s">
        <v>80</v>
      </c>
      <c r="BK243" s="197">
        <f t="shared" si="69"/>
        <v>0</v>
      </c>
      <c r="BL243" s="15" t="s">
        <v>154</v>
      </c>
      <c r="BM243" s="196" t="s">
        <v>696</v>
      </c>
    </row>
    <row r="244" spans="1:65" s="2" customFormat="1" ht="21.75" customHeight="1">
      <c r="A244" s="32"/>
      <c r="B244" s="33"/>
      <c r="C244" s="202" t="s">
        <v>697</v>
      </c>
      <c r="D244" s="202" t="s">
        <v>142</v>
      </c>
      <c r="E244" s="203" t="s">
        <v>698</v>
      </c>
      <c r="F244" s="204" t="s">
        <v>699</v>
      </c>
      <c r="G244" s="205" t="s">
        <v>135</v>
      </c>
      <c r="H244" s="206">
        <v>6</v>
      </c>
      <c r="I244" s="207"/>
      <c r="J244" s="208">
        <f t="shared" si="60"/>
        <v>0</v>
      </c>
      <c r="K244" s="204" t="s">
        <v>136</v>
      </c>
      <c r="L244" s="209"/>
      <c r="M244" s="210" t="s">
        <v>19</v>
      </c>
      <c r="N244" s="211" t="s">
        <v>43</v>
      </c>
      <c r="O244" s="62"/>
      <c r="P244" s="194">
        <f t="shared" si="61"/>
        <v>0</v>
      </c>
      <c r="Q244" s="194">
        <v>0</v>
      </c>
      <c r="R244" s="194">
        <f t="shared" si="62"/>
        <v>0</v>
      </c>
      <c r="S244" s="194">
        <v>0</v>
      </c>
      <c r="T244" s="195">
        <f t="shared" si="6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6" t="s">
        <v>170</v>
      </c>
      <c r="AT244" s="196" t="s">
        <v>142</v>
      </c>
      <c r="AU244" s="196" t="s">
        <v>80</v>
      </c>
      <c r="AY244" s="15" t="s">
        <v>128</v>
      </c>
      <c r="BE244" s="197">
        <f t="shared" si="64"/>
        <v>0</v>
      </c>
      <c r="BF244" s="197">
        <f t="shared" si="65"/>
        <v>0</v>
      </c>
      <c r="BG244" s="197">
        <f t="shared" si="66"/>
        <v>0</v>
      </c>
      <c r="BH244" s="197">
        <f t="shared" si="67"/>
        <v>0</v>
      </c>
      <c r="BI244" s="197">
        <f t="shared" si="68"/>
        <v>0</v>
      </c>
      <c r="BJ244" s="15" t="s">
        <v>80</v>
      </c>
      <c r="BK244" s="197">
        <f t="shared" si="69"/>
        <v>0</v>
      </c>
      <c r="BL244" s="15" t="s">
        <v>154</v>
      </c>
      <c r="BM244" s="196" t="s">
        <v>700</v>
      </c>
    </row>
    <row r="245" spans="1:65" s="2" customFormat="1" ht="21.75" customHeight="1">
      <c r="A245" s="32"/>
      <c r="B245" s="33"/>
      <c r="C245" s="202" t="s">
        <v>701</v>
      </c>
      <c r="D245" s="202" t="s">
        <v>142</v>
      </c>
      <c r="E245" s="203" t="s">
        <v>702</v>
      </c>
      <c r="F245" s="204" t="s">
        <v>703</v>
      </c>
      <c r="G245" s="205" t="s">
        <v>135</v>
      </c>
      <c r="H245" s="206">
        <v>2</v>
      </c>
      <c r="I245" s="207"/>
      <c r="J245" s="208">
        <f t="shared" si="60"/>
        <v>0</v>
      </c>
      <c r="K245" s="204" t="s">
        <v>136</v>
      </c>
      <c r="L245" s="209"/>
      <c r="M245" s="210" t="s">
        <v>19</v>
      </c>
      <c r="N245" s="211" t="s">
        <v>43</v>
      </c>
      <c r="O245" s="62"/>
      <c r="P245" s="194">
        <f t="shared" si="61"/>
        <v>0</v>
      </c>
      <c r="Q245" s="194">
        <v>0</v>
      </c>
      <c r="R245" s="194">
        <f t="shared" si="62"/>
        <v>0</v>
      </c>
      <c r="S245" s="194">
        <v>0</v>
      </c>
      <c r="T245" s="195">
        <f t="shared" si="6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6" t="s">
        <v>170</v>
      </c>
      <c r="AT245" s="196" t="s">
        <v>142</v>
      </c>
      <c r="AU245" s="196" t="s">
        <v>80</v>
      </c>
      <c r="AY245" s="15" t="s">
        <v>128</v>
      </c>
      <c r="BE245" s="197">
        <f t="shared" si="64"/>
        <v>0</v>
      </c>
      <c r="BF245" s="197">
        <f t="shared" si="65"/>
        <v>0</v>
      </c>
      <c r="BG245" s="197">
        <f t="shared" si="66"/>
        <v>0</v>
      </c>
      <c r="BH245" s="197">
        <f t="shared" si="67"/>
        <v>0</v>
      </c>
      <c r="BI245" s="197">
        <f t="shared" si="68"/>
        <v>0</v>
      </c>
      <c r="BJ245" s="15" t="s">
        <v>80</v>
      </c>
      <c r="BK245" s="197">
        <f t="shared" si="69"/>
        <v>0</v>
      </c>
      <c r="BL245" s="15" t="s">
        <v>154</v>
      </c>
      <c r="BM245" s="196" t="s">
        <v>704</v>
      </c>
    </row>
    <row r="246" spans="1:65" s="2" customFormat="1" ht="21.75" customHeight="1">
      <c r="A246" s="32"/>
      <c r="B246" s="33"/>
      <c r="C246" s="202" t="s">
        <v>705</v>
      </c>
      <c r="D246" s="202" t="s">
        <v>142</v>
      </c>
      <c r="E246" s="203" t="s">
        <v>706</v>
      </c>
      <c r="F246" s="204" t="s">
        <v>707</v>
      </c>
      <c r="G246" s="205" t="s">
        <v>135</v>
      </c>
      <c r="H246" s="206">
        <v>3</v>
      </c>
      <c r="I246" s="207"/>
      <c r="J246" s="208">
        <f t="shared" si="60"/>
        <v>0</v>
      </c>
      <c r="K246" s="204" t="s">
        <v>136</v>
      </c>
      <c r="L246" s="209"/>
      <c r="M246" s="210" t="s">
        <v>19</v>
      </c>
      <c r="N246" s="211" t="s">
        <v>43</v>
      </c>
      <c r="O246" s="62"/>
      <c r="P246" s="194">
        <f t="shared" si="61"/>
        <v>0</v>
      </c>
      <c r="Q246" s="194">
        <v>0</v>
      </c>
      <c r="R246" s="194">
        <f t="shared" si="62"/>
        <v>0</v>
      </c>
      <c r="S246" s="194">
        <v>0</v>
      </c>
      <c r="T246" s="195">
        <f t="shared" si="6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6" t="s">
        <v>170</v>
      </c>
      <c r="AT246" s="196" t="s">
        <v>142</v>
      </c>
      <c r="AU246" s="196" t="s">
        <v>80</v>
      </c>
      <c r="AY246" s="15" t="s">
        <v>128</v>
      </c>
      <c r="BE246" s="197">
        <f t="shared" si="64"/>
        <v>0</v>
      </c>
      <c r="BF246" s="197">
        <f t="shared" si="65"/>
        <v>0</v>
      </c>
      <c r="BG246" s="197">
        <f t="shared" si="66"/>
        <v>0</v>
      </c>
      <c r="BH246" s="197">
        <f t="shared" si="67"/>
        <v>0</v>
      </c>
      <c r="BI246" s="197">
        <f t="shared" si="68"/>
        <v>0</v>
      </c>
      <c r="BJ246" s="15" t="s">
        <v>80</v>
      </c>
      <c r="BK246" s="197">
        <f t="shared" si="69"/>
        <v>0</v>
      </c>
      <c r="BL246" s="15" t="s">
        <v>154</v>
      </c>
      <c r="BM246" s="196" t="s">
        <v>708</v>
      </c>
    </row>
    <row r="247" spans="1:65" s="2" customFormat="1" ht="21.75" customHeight="1">
      <c r="A247" s="32"/>
      <c r="B247" s="33"/>
      <c r="C247" s="202" t="s">
        <v>709</v>
      </c>
      <c r="D247" s="202" t="s">
        <v>142</v>
      </c>
      <c r="E247" s="203" t="s">
        <v>710</v>
      </c>
      <c r="F247" s="204" t="s">
        <v>711</v>
      </c>
      <c r="G247" s="205" t="s">
        <v>135</v>
      </c>
      <c r="H247" s="206">
        <v>1</v>
      </c>
      <c r="I247" s="207"/>
      <c r="J247" s="208">
        <f t="shared" si="60"/>
        <v>0</v>
      </c>
      <c r="K247" s="204" t="s">
        <v>136</v>
      </c>
      <c r="L247" s="209"/>
      <c r="M247" s="210" t="s">
        <v>19</v>
      </c>
      <c r="N247" s="211" t="s">
        <v>43</v>
      </c>
      <c r="O247" s="62"/>
      <c r="P247" s="194">
        <f t="shared" si="61"/>
        <v>0</v>
      </c>
      <c r="Q247" s="194">
        <v>0</v>
      </c>
      <c r="R247" s="194">
        <f t="shared" si="62"/>
        <v>0</v>
      </c>
      <c r="S247" s="194">
        <v>0</v>
      </c>
      <c r="T247" s="195">
        <f t="shared" si="6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6" t="s">
        <v>170</v>
      </c>
      <c r="AT247" s="196" t="s">
        <v>142</v>
      </c>
      <c r="AU247" s="196" t="s">
        <v>80</v>
      </c>
      <c r="AY247" s="15" t="s">
        <v>128</v>
      </c>
      <c r="BE247" s="197">
        <f t="shared" si="64"/>
        <v>0</v>
      </c>
      <c r="BF247" s="197">
        <f t="shared" si="65"/>
        <v>0</v>
      </c>
      <c r="BG247" s="197">
        <f t="shared" si="66"/>
        <v>0</v>
      </c>
      <c r="BH247" s="197">
        <f t="shared" si="67"/>
        <v>0</v>
      </c>
      <c r="BI247" s="197">
        <f t="shared" si="68"/>
        <v>0</v>
      </c>
      <c r="BJ247" s="15" t="s">
        <v>80</v>
      </c>
      <c r="BK247" s="197">
        <f t="shared" si="69"/>
        <v>0</v>
      </c>
      <c r="BL247" s="15" t="s">
        <v>154</v>
      </c>
      <c r="BM247" s="196" t="s">
        <v>712</v>
      </c>
    </row>
    <row r="248" spans="1:65" s="2" customFormat="1" ht="21.75" customHeight="1">
      <c r="A248" s="32"/>
      <c r="B248" s="33"/>
      <c r="C248" s="202" t="s">
        <v>713</v>
      </c>
      <c r="D248" s="202" t="s">
        <v>142</v>
      </c>
      <c r="E248" s="203" t="s">
        <v>714</v>
      </c>
      <c r="F248" s="204" t="s">
        <v>715</v>
      </c>
      <c r="G248" s="205" t="s">
        <v>135</v>
      </c>
      <c r="H248" s="206">
        <v>4</v>
      </c>
      <c r="I248" s="207"/>
      <c r="J248" s="208">
        <f t="shared" si="60"/>
        <v>0</v>
      </c>
      <c r="K248" s="204" t="s">
        <v>136</v>
      </c>
      <c r="L248" s="209"/>
      <c r="M248" s="210" t="s">
        <v>19</v>
      </c>
      <c r="N248" s="211" t="s">
        <v>43</v>
      </c>
      <c r="O248" s="62"/>
      <c r="P248" s="194">
        <f t="shared" si="61"/>
        <v>0</v>
      </c>
      <c r="Q248" s="194">
        <v>0</v>
      </c>
      <c r="R248" s="194">
        <f t="shared" si="62"/>
        <v>0</v>
      </c>
      <c r="S248" s="194">
        <v>0</v>
      </c>
      <c r="T248" s="195">
        <f t="shared" si="6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6" t="s">
        <v>170</v>
      </c>
      <c r="AT248" s="196" t="s">
        <v>142</v>
      </c>
      <c r="AU248" s="196" t="s">
        <v>80</v>
      </c>
      <c r="AY248" s="15" t="s">
        <v>128</v>
      </c>
      <c r="BE248" s="197">
        <f t="shared" si="64"/>
        <v>0</v>
      </c>
      <c r="BF248" s="197">
        <f t="shared" si="65"/>
        <v>0</v>
      </c>
      <c r="BG248" s="197">
        <f t="shared" si="66"/>
        <v>0</v>
      </c>
      <c r="BH248" s="197">
        <f t="shared" si="67"/>
        <v>0</v>
      </c>
      <c r="BI248" s="197">
        <f t="shared" si="68"/>
        <v>0</v>
      </c>
      <c r="BJ248" s="15" t="s">
        <v>80</v>
      </c>
      <c r="BK248" s="197">
        <f t="shared" si="69"/>
        <v>0</v>
      </c>
      <c r="BL248" s="15" t="s">
        <v>154</v>
      </c>
      <c r="BM248" s="196" t="s">
        <v>716</v>
      </c>
    </row>
    <row r="249" spans="1:65" s="2" customFormat="1" ht="21.75" customHeight="1">
      <c r="A249" s="32"/>
      <c r="B249" s="33"/>
      <c r="C249" s="202" t="s">
        <v>717</v>
      </c>
      <c r="D249" s="202" t="s">
        <v>142</v>
      </c>
      <c r="E249" s="203" t="s">
        <v>718</v>
      </c>
      <c r="F249" s="204" t="s">
        <v>719</v>
      </c>
      <c r="G249" s="205" t="s">
        <v>135</v>
      </c>
      <c r="H249" s="206">
        <v>4</v>
      </c>
      <c r="I249" s="207"/>
      <c r="J249" s="208">
        <f t="shared" si="60"/>
        <v>0</v>
      </c>
      <c r="K249" s="204" t="s">
        <v>136</v>
      </c>
      <c r="L249" s="209"/>
      <c r="M249" s="210" t="s">
        <v>19</v>
      </c>
      <c r="N249" s="211" t="s">
        <v>43</v>
      </c>
      <c r="O249" s="62"/>
      <c r="P249" s="194">
        <f t="shared" si="61"/>
        <v>0</v>
      </c>
      <c r="Q249" s="194">
        <v>0</v>
      </c>
      <c r="R249" s="194">
        <f t="shared" si="62"/>
        <v>0</v>
      </c>
      <c r="S249" s="194">
        <v>0</v>
      </c>
      <c r="T249" s="195">
        <f t="shared" si="6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6" t="s">
        <v>170</v>
      </c>
      <c r="AT249" s="196" t="s">
        <v>142</v>
      </c>
      <c r="AU249" s="196" t="s">
        <v>80</v>
      </c>
      <c r="AY249" s="15" t="s">
        <v>128</v>
      </c>
      <c r="BE249" s="197">
        <f t="shared" si="64"/>
        <v>0</v>
      </c>
      <c r="BF249" s="197">
        <f t="shared" si="65"/>
        <v>0</v>
      </c>
      <c r="BG249" s="197">
        <f t="shared" si="66"/>
        <v>0</v>
      </c>
      <c r="BH249" s="197">
        <f t="shared" si="67"/>
        <v>0</v>
      </c>
      <c r="BI249" s="197">
        <f t="shared" si="68"/>
        <v>0</v>
      </c>
      <c r="BJ249" s="15" t="s">
        <v>80</v>
      </c>
      <c r="BK249" s="197">
        <f t="shared" si="69"/>
        <v>0</v>
      </c>
      <c r="BL249" s="15" t="s">
        <v>154</v>
      </c>
      <c r="BM249" s="196" t="s">
        <v>720</v>
      </c>
    </row>
    <row r="250" spans="1:65" s="2" customFormat="1" ht="21.75" customHeight="1">
      <c r="A250" s="32"/>
      <c r="B250" s="33"/>
      <c r="C250" s="202" t="s">
        <v>721</v>
      </c>
      <c r="D250" s="202" t="s">
        <v>142</v>
      </c>
      <c r="E250" s="203" t="s">
        <v>722</v>
      </c>
      <c r="F250" s="204" t="s">
        <v>723</v>
      </c>
      <c r="G250" s="205" t="s">
        <v>135</v>
      </c>
      <c r="H250" s="206">
        <v>6</v>
      </c>
      <c r="I250" s="207"/>
      <c r="J250" s="208">
        <f t="shared" si="60"/>
        <v>0</v>
      </c>
      <c r="K250" s="204" t="s">
        <v>136</v>
      </c>
      <c r="L250" s="209"/>
      <c r="M250" s="210" t="s">
        <v>19</v>
      </c>
      <c r="N250" s="211" t="s">
        <v>43</v>
      </c>
      <c r="O250" s="62"/>
      <c r="P250" s="194">
        <f t="shared" si="61"/>
        <v>0</v>
      </c>
      <c r="Q250" s="194">
        <v>0</v>
      </c>
      <c r="R250" s="194">
        <f t="shared" si="62"/>
        <v>0</v>
      </c>
      <c r="S250" s="194">
        <v>0</v>
      </c>
      <c r="T250" s="195">
        <f t="shared" si="6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6" t="s">
        <v>170</v>
      </c>
      <c r="AT250" s="196" t="s">
        <v>142</v>
      </c>
      <c r="AU250" s="196" t="s">
        <v>80</v>
      </c>
      <c r="AY250" s="15" t="s">
        <v>128</v>
      </c>
      <c r="BE250" s="197">
        <f t="shared" si="64"/>
        <v>0</v>
      </c>
      <c r="BF250" s="197">
        <f t="shared" si="65"/>
        <v>0</v>
      </c>
      <c r="BG250" s="197">
        <f t="shared" si="66"/>
        <v>0</v>
      </c>
      <c r="BH250" s="197">
        <f t="shared" si="67"/>
        <v>0</v>
      </c>
      <c r="BI250" s="197">
        <f t="shared" si="68"/>
        <v>0</v>
      </c>
      <c r="BJ250" s="15" t="s">
        <v>80</v>
      </c>
      <c r="BK250" s="197">
        <f t="shared" si="69"/>
        <v>0</v>
      </c>
      <c r="BL250" s="15" t="s">
        <v>154</v>
      </c>
      <c r="BM250" s="196" t="s">
        <v>724</v>
      </c>
    </row>
    <row r="251" spans="1:65" s="2" customFormat="1" ht="21.75" customHeight="1">
      <c r="A251" s="32"/>
      <c r="B251" s="33"/>
      <c r="C251" s="202" t="s">
        <v>725</v>
      </c>
      <c r="D251" s="202" t="s">
        <v>142</v>
      </c>
      <c r="E251" s="203" t="s">
        <v>726</v>
      </c>
      <c r="F251" s="204" t="s">
        <v>727</v>
      </c>
      <c r="G251" s="205" t="s">
        <v>135</v>
      </c>
      <c r="H251" s="206">
        <v>2</v>
      </c>
      <c r="I251" s="207"/>
      <c r="J251" s="208">
        <f t="shared" si="60"/>
        <v>0</v>
      </c>
      <c r="K251" s="204" t="s">
        <v>136</v>
      </c>
      <c r="L251" s="209"/>
      <c r="M251" s="210" t="s">
        <v>19</v>
      </c>
      <c r="N251" s="211" t="s">
        <v>43</v>
      </c>
      <c r="O251" s="62"/>
      <c r="P251" s="194">
        <f t="shared" si="61"/>
        <v>0</v>
      </c>
      <c r="Q251" s="194">
        <v>0</v>
      </c>
      <c r="R251" s="194">
        <f t="shared" si="62"/>
        <v>0</v>
      </c>
      <c r="S251" s="194">
        <v>0</v>
      </c>
      <c r="T251" s="195">
        <f t="shared" si="6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6" t="s">
        <v>170</v>
      </c>
      <c r="AT251" s="196" t="s">
        <v>142</v>
      </c>
      <c r="AU251" s="196" t="s">
        <v>80</v>
      </c>
      <c r="AY251" s="15" t="s">
        <v>128</v>
      </c>
      <c r="BE251" s="197">
        <f t="shared" si="64"/>
        <v>0</v>
      </c>
      <c r="BF251" s="197">
        <f t="shared" si="65"/>
        <v>0</v>
      </c>
      <c r="BG251" s="197">
        <f t="shared" si="66"/>
        <v>0</v>
      </c>
      <c r="BH251" s="197">
        <f t="shared" si="67"/>
        <v>0</v>
      </c>
      <c r="BI251" s="197">
        <f t="shared" si="68"/>
        <v>0</v>
      </c>
      <c r="BJ251" s="15" t="s">
        <v>80</v>
      </c>
      <c r="BK251" s="197">
        <f t="shared" si="69"/>
        <v>0</v>
      </c>
      <c r="BL251" s="15" t="s">
        <v>154</v>
      </c>
      <c r="BM251" s="196" t="s">
        <v>728</v>
      </c>
    </row>
    <row r="252" spans="1:65" s="2" customFormat="1" ht="21.75" customHeight="1">
      <c r="A252" s="32"/>
      <c r="B252" s="33"/>
      <c r="C252" s="202" t="s">
        <v>729</v>
      </c>
      <c r="D252" s="202" t="s">
        <v>142</v>
      </c>
      <c r="E252" s="203" t="s">
        <v>730</v>
      </c>
      <c r="F252" s="204" t="s">
        <v>731</v>
      </c>
      <c r="G252" s="205" t="s">
        <v>135</v>
      </c>
      <c r="H252" s="206">
        <v>8</v>
      </c>
      <c r="I252" s="207"/>
      <c r="J252" s="208">
        <f t="shared" si="60"/>
        <v>0</v>
      </c>
      <c r="K252" s="204" t="s">
        <v>136</v>
      </c>
      <c r="L252" s="209"/>
      <c r="M252" s="210" t="s">
        <v>19</v>
      </c>
      <c r="N252" s="211" t="s">
        <v>43</v>
      </c>
      <c r="O252" s="62"/>
      <c r="P252" s="194">
        <f t="shared" si="61"/>
        <v>0</v>
      </c>
      <c r="Q252" s="194">
        <v>0</v>
      </c>
      <c r="R252" s="194">
        <f t="shared" si="62"/>
        <v>0</v>
      </c>
      <c r="S252" s="194">
        <v>0</v>
      </c>
      <c r="T252" s="195">
        <f t="shared" si="6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6" t="s">
        <v>170</v>
      </c>
      <c r="AT252" s="196" t="s">
        <v>142</v>
      </c>
      <c r="AU252" s="196" t="s">
        <v>80</v>
      </c>
      <c r="AY252" s="15" t="s">
        <v>128</v>
      </c>
      <c r="BE252" s="197">
        <f t="shared" si="64"/>
        <v>0</v>
      </c>
      <c r="BF252" s="197">
        <f t="shared" si="65"/>
        <v>0</v>
      </c>
      <c r="BG252" s="197">
        <f t="shared" si="66"/>
        <v>0</v>
      </c>
      <c r="BH252" s="197">
        <f t="shared" si="67"/>
        <v>0</v>
      </c>
      <c r="BI252" s="197">
        <f t="shared" si="68"/>
        <v>0</v>
      </c>
      <c r="BJ252" s="15" t="s">
        <v>80</v>
      </c>
      <c r="BK252" s="197">
        <f t="shared" si="69"/>
        <v>0</v>
      </c>
      <c r="BL252" s="15" t="s">
        <v>154</v>
      </c>
      <c r="BM252" s="196" t="s">
        <v>732</v>
      </c>
    </row>
    <row r="253" spans="1:65" s="2" customFormat="1" ht="21.75" customHeight="1">
      <c r="A253" s="32"/>
      <c r="B253" s="33"/>
      <c r="C253" s="202" t="s">
        <v>733</v>
      </c>
      <c r="D253" s="202" t="s">
        <v>142</v>
      </c>
      <c r="E253" s="203" t="s">
        <v>734</v>
      </c>
      <c r="F253" s="204" t="s">
        <v>735</v>
      </c>
      <c r="G253" s="205" t="s">
        <v>135</v>
      </c>
      <c r="H253" s="206">
        <v>8</v>
      </c>
      <c r="I253" s="207"/>
      <c r="J253" s="208">
        <f t="shared" ref="J253:J284" si="70">ROUND(I253*H253,2)</f>
        <v>0</v>
      </c>
      <c r="K253" s="204" t="s">
        <v>136</v>
      </c>
      <c r="L253" s="209"/>
      <c r="M253" s="210" t="s">
        <v>19</v>
      </c>
      <c r="N253" s="211" t="s">
        <v>43</v>
      </c>
      <c r="O253" s="62"/>
      <c r="P253" s="194">
        <f t="shared" ref="P253:P284" si="71">O253*H253</f>
        <v>0</v>
      </c>
      <c r="Q253" s="194">
        <v>0</v>
      </c>
      <c r="R253" s="194">
        <f t="shared" ref="R253:R284" si="72">Q253*H253</f>
        <v>0</v>
      </c>
      <c r="S253" s="194">
        <v>0</v>
      </c>
      <c r="T253" s="195">
        <f t="shared" ref="T253:T284" si="7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6" t="s">
        <v>170</v>
      </c>
      <c r="AT253" s="196" t="s">
        <v>142</v>
      </c>
      <c r="AU253" s="196" t="s">
        <v>80</v>
      </c>
      <c r="AY253" s="15" t="s">
        <v>128</v>
      </c>
      <c r="BE253" s="197">
        <f t="shared" ref="BE253:BE260" si="74">IF(N253="základní",J253,0)</f>
        <v>0</v>
      </c>
      <c r="BF253" s="197">
        <f t="shared" ref="BF253:BF260" si="75">IF(N253="snížená",J253,0)</f>
        <v>0</v>
      </c>
      <c r="BG253" s="197">
        <f t="shared" ref="BG253:BG260" si="76">IF(N253="zákl. přenesená",J253,0)</f>
        <v>0</v>
      </c>
      <c r="BH253" s="197">
        <f t="shared" ref="BH253:BH260" si="77">IF(N253="sníž. přenesená",J253,0)</f>
        <v>0</v>
      </c>
      <c r="BI253" s="197">
        <f t="shared" ref="BI253:BI260" si="78">IF(N253="nulová",J253,0)</f>
        <v>0</v>
      </c>
      <c r="BJ253" s="15" t="s">
        <v>80</v>
      </c>
      <c r="BK253" s="197">
        <f t="shared" ref="BK253:BK260" si="79">ROUND(I253*H253,2)</f>
        <v>0</v>
      </c>
      <c r="BL253" s="15" t="s">
        <v>154</v>
      </c>
      <c r="BM253" s="196" t="s">
        <v>736</v>
      </c>
    </row>
    <row r="254" spans="1:65" s="2" customFormat="1" ht="21.75" customHeight="1">
      <c r="A254" s="32"/>
      <c r="B254" s="33"/>
      <c r="C254" s="202" t="s">
        <v>737</v>
      </c>
      <c r="D254" s="202" t="s">
        <v>142</v>
      </c>
      <c r="E254" s="203" t="s">
        <v>738</v>
      </c>
      <c r="F254" s="204" t="s">
        <v>739</v>
      </c>
      <c r="G254" s="205" t="s">
        <v>135</v>
      </c>
      <c r="H254" s="206">
        <v>2</v>
      </c>
      <c r="I254" s="207"/>
      <c r="J254" s="208">
        <f t="shared" si="70"/>
        <v>0</v>
      </c>
      <c r="K254" s="204" t="s">
        <v>136</v>
      </c>
      <c r="L254" s="209"/>
      <c r="M254" s="210" t="s">
        <v>19</v>
      </c>
      <c r="N254" s="211" t="s">
        <v>43</v>
      </c>
      <c r="O254" s="62"/>
      <c r="P254" s="194">
        <f t="shared" si="71"/>
        <v>0</v>
      </c>
      <c r="Q254" s="194">
        <v>0</v>
      </c>
      <c r="R254" s="194">
        <f t="shared" si="72"/>
        <v>0</v>
      </c>
      <c r="S254" s="194">
        <v>0</v>
      </c>
      <c r="T254" s="195">
        <f t="shared" si="7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6" t="s">
        <v>170</v>
      </c>
      <c r="AT254" s="196" t="s">
        <v>142</v>
      </c>
      <c r="AU254" s="196" t="s">
        <v>80</v>
      </c>
      <c r="AY254" s="15" t="s">
        <v>128</v>
      </c>
      <c r="BE254" s="197">
        <f t="shared" si="74"/>
        <v>0</v>
      </c>
      <c r="BF254" s="197">
        <f t="shared" si="75"/>
        <v>0</v>
      </c>
      <c r="BG254" s="197">
        <f t="shared" si="76"/>
        <v>0</v>
      </c>
      <c r="BH254" s="197">
        <f t="shared" si="77"/>
        <v>0</v>
      </c>
      <c r="BI254" s="197">
        <f t="shared" si="78"/>
        <v>0</v>
      </c>
      <c r="BJ254" s="15" t="s">
        <v>80</v>
      </c>
      <c r="BK254" s="197">
        <f t="shared" si="79"/>
        <v>0</v>
      </c>
      <c r="BL254" s="15" t="s">
        <v>154</v>
      </c>
      <c r="BM254" s="196" t="s">
        <v>740</v>
      </c>
    </row>
    <row r="255" spans="1:65" s="2" customFormat="1" ht="21.75" customHeight="1">
      <c r="A255" s="32"/>
      <c r="B255" s="33"/>
      <c r="C255" s="202" t="s">
        <v>741</v>
      </c>
      <c r="D255" s="202" t="s">
        <v>142</v>
      </c>
      <c r="E255" s="203" t="s">
        <v>742</v>
      </c>
      <c r="F255" s="204" t="s">
        <v>743</v>
      </c>
      <c r="G255" s="205" t="s">
        <v>135</v>
      </c>
      <c r="H255" s="206">
        <v>1</v>
      </c>
      <c r="I255" s="207"/>
      <c r="J255" s="208">
        <f t="shared" si="70"/>
        <v>0</v>
      </c>
      <c r="K255" s="204" t="s">
        <v>136</v>
      </c>
      <c r="L255" s="209"/>
      <c r="M255" s="210" t="s">
        <v>19</v>
      </c>
      <c r="N255" s="211" t="s">
        <v>43</v>
      </c>
      <c r="O255" s="62"/>
      <c r="P255" s="194">
        <f t="shared" si="71"/>
        <v>0</v>
      </c>
      <c r="Q255" s="194">
        <v>0</v>
      </c>
      <c r="R255" s="194">
        <f t="shared" si="72"/>
        <v>0</v>
      </c>
      <c r="S255" s="194">
        <v>0</v>
      </c>
      <c r="T255" s="195">
        <f t="shared" si="7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6" t="s">
        <v>170</v>
      </c>
      <c r="AT255" s="196" t="s">
        <v>142</v>
      </c>
      <c r="AU255" s="196" t="s">
        <v>80</v>
      </c>
      <c r="AY255" s="15" t="s">
        <v>128</v>
      </c>
      <c r="BE255" s="197">
        <f t="shared" si="74"/>
        <v>0</v>
      </c>
      <c r="BF255" s="197">
        <f t="shared" si="75"/>
        <v>0</v>
      </c>
      <c r="BG255" s="197">
        <f t="shared" si="76"/>
        <v>0</v>
      </c>
      <c r="BH255" s="197">
        <f t="shared" si="77"/>
        <v>0</v>
      </c>
      <c r="BI255" s="197">
        <f t="shared" si="78"/>
        <v>0</v>
      </c>
      <c r="BJ255" s="15" t="s">
        <v>80</v>
      </c>
      <c r="BK255" s="197">
        <f t="shared" si="79"/>
        <v>0</v>
      </c>
      <c r="BL255" s="15" t="s">
        <v>154</v>
      </c>
      <c r="BM255" s="196" t="s">
        <v>744</v>
      </c>
    </row>
    <row r="256" spans="1:65" s="2" customFormat="1" ht="21.75" customHeight="1">
      <c r="A256" s="32"/>
      <c r="B256" s="33"/>
      <c r="C256" s="202" t="s">
        <v>745</v>
      </c>
      <c r="D256" s="202" t="s">
        <v>142</v>
      </c>
      <c r="E256" s="203" t="s">
        <v>746</v>
      </c>
      <c r="F256" s="204" t="s">
        <v>747</v>
      </c>
      <c r="G256" s="205" t="s">
        <v>135</v>
      </c>
      <c r="H256" s="206">
        <v>1</v>
      </c>
      <c r="I256" s="207"/>
      <c r="J256" s="208">
        <f t="shared" si="70"/>
        <v>0</v>
      </c>
      <c r="K256" s="204" t="s">
        <v>136</v>
      </c>
      <c r="L256" s="209"/>
      <c r="M256" s="210" t="s">
        <v>19</v>
      </c>
      <c r="N256" s="211" t="s">
        <v>43</v>
      </c>
      <c r="O256" s="62"/>
      <c r="P256" s="194">
        <f t="shared" si="71"/>
        <v>0</v>
      </c>
      <c r="Q256" s="194">
        <v>0</v>
      </c>
      <c r="R256" s="194">
        <f t="shared" si="72"/>
        <v>0</v>
      </c>
      <c r="S256" s="194">
        <v>0</v>
      </c>
      <c r="T256" s="195">
        <f t="shared" si="7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6" t="s">
        <v>170</v>
      </c>
      <c r="AT256" s="196" t="s">
        <v>142</v>
      </c>
      <c r="AU256" s="196" t="s">
        <v>80</v>
      </c>
      <c r="AY256" s="15" t="s">
        <v>128</v>
      </c>
      <c r="BE256" s="197">
        <f t="shared" si="74"/>
        <v>0</v>
      </c>
      <c r="BF256" s="197">
        <f t="shared" si="75"/>
        <v>0</v>
      </c>
      <c r="BG256" s="197">
        <f t="shared" si="76"/>
        <v>0</v>
      </c>
      <c r="BH256" s="197">
        <f t="shared" si="77"/>
        <v>0</v>
      </c>
      <c r="BI256" s="197">
        <f t="shared" si="78"/>
        <v>0</v>
      </c>
      <c r="BJ256" s="15" t="s">
        <v>80</v>
      </c>
      <c r="BK256" s="197">
        <f t="shared" si="79"/>
        <v>0</v>
      </c>
      <c r="BL256" s="15" t="s">
        <v>154</v>
      </c>
      <c r="BM256" s="196" t="s">
        <v>748</v>
      </c>
    </row>
    <row r="257" spans="1:65" s="2" customFormat="1" ht="21.75" customHeight="1">
      <c r="A257" s="32"/>
      <c r="B257" s="33"/>
      <c r="C257" s="202" t="s">
        <v>749</v>
      </c>
      <c r="D257" s="202" t="s">
        <v>142</v>
      </c>
      <c r="E257" s="203" t="s">
        <v>750</v>
      </c>
      <c r="F257" s="204" t="s">
        <v>751</v>
      </c>
      <c r="G257" s="205" t="s">
        <v>135</v>
      </c>
      <c r="H257" s="206">
        <v>1</v>
      </c>
      <c r="I257" s="207"/>
      <c r="J257" s="208">
        <f t="shared" si="70"/>
        <v>0</v>
      </c>
      <c r="K257" s="204" t="s">
        <v>136</v>
      </c>
      <c r="L257" s="209"/>
      <c r="M257" s="210" t="s">
        <v>19</v>
      </c>
      <c r="N257" s="211" t="s">
        <v>43</v>
      </c>
      <c r="O257" s="62"/>
      <c r="P257" s="194">
        <f t="shared" si="71"/>
        <v>0</v>
      </c>
      <c r="Q257" s="194">
        <v>0</v>
      </c>
      <c r="R257" s="194">
        <f t="shared" si="72"/>
        <v>0</v>
      </c>
      <c r="S257" s="194">
        <v>0</v>
      </c>
      <c r="T257" s="195">
        <f t="shared" si="7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6" t="s">
        <v>170</v>
      </c>
      <c r="AT257" s="196" t="s">
        <v>142</v>
      </c>
      <c r="AU257" s="196" t="s">
        <v>80</v>
      </c>
      <c r="AY257" s="15" t="s">
        <v>128</v>
      </c>
      <c r="BE257" s="197">
        <f t="shared" si="74"/>
        <v>0</v>
      </c>
      <c r="BF257" s="197">
        <f t="shared" si="75"/>
        <v>0</v>
      </c>
      <c r="BG257" s="197">
        <f t="shared" si="76"/>
        <v>0</v>
      </c>
      <c r="BH257" s="197">
        <f t="shared" si="77"/>
        <v>0</v>
      </c>
      <c r="BI257" s="197">
        <f t="shared" si="78"/>
        <v>0</v>
      </c>
      <c r="BJ257" s="15" t="s">
        <v>80</v>
      </c>
      <c r="BK257" s="197">
        <f t="shared" si="79"/>
        <v>0</v>
      </c>
      <c r="BL257" s="15" t="s">
        <v>154</v>
      </c>
      <c r="BM257" s="196" t="s">
        <v>752</v>
      </c>
    </row>
    <row r="258" spans="1:65" s="2" customFormat="1" ht="21.75" customHeight="1">
      <c r="A258" s="32"/>
      <c r="B258" s="33"/>
      <c r="C258" s="202" t="s">
        <v>753</v>
      </c>
      <c r="D258" s="202" t="s">
        <v>142</v>
      </c>
      <c r="E258" s="203" t="s">
        <v>754</v>
      </c>
      <c r="F258" s="204" t="s">
        <v>755</v>
      </c>
      <c r="G258" s="205" t="s">
        <v>135</v>
      </c>
      <c r="H258" s="206">
        <v>1</v>
      </c>
      <c r="I258" s="207"/>
      <c r="J258" s="208">
        <f t="shared" si="70"/>
        <v>0</v>
      </c>
      <c r="K258" s="204" t="s">
        <v>136</v>
      </c>
      <c r="L258" s="209"/>
      <c r="M258" s="210" t="s">
        <v>19</v>
      </c>
      <c r="N258" s="211" t="s">
        <v>43</v>
      </c>
      <c r="O258" s="62"/>
      <c r="P258" s="194">
        <f t="shared" si="71"/>
        <v>0</v>
      </c>
      <c r="Q258" s="194">
        <v>0</v>
      </c>
      <c r="R258" s="194">
        <f t="shared" si="72"/>
        <v>0</v>
      </c>
      <c r="S258" s="194">
        <v>0</v>
      </c>
      <c r="T258" s="195">
        <f t="shared" si="7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6" t="s">
        <v>170</v>
      </c>
      <c r="AT258" s="196" t="s">
        <v>142</v>
      </c>
      <c r="AU258" s="196" t="s">
        <v>80</v>
      </c>
      <c r="AY258" s="15" t="s">
        <v>128</v>
      </c>
      <c r="BE258" s="197">
        <f t="shared" si="74"/>
        <v>0</v>
      </c>
      <c r="BF258" s="197">
        <f t="shared" si="75"/>
        <v>0</v>
      </c>
      <c r="BG258" s="197">
        <f t="shared" si="76"/>
        <v>0</v>
      </c>
      <c r="BH258" s="197">
        <f t="shared" si="77"/>
        <v>0</v>
      </c>
      <c r="BI258" s="197">
        <f t="shared" si="78"/>
        <v>0</v>
      </c>
      <c r="BJ258" s="15" t="s">
        <v>80</v>
      </c>
      <c r="BK258" s="197">
        <f t="shared" si="79"/>
        <v>0</v>
      </c>
      <c r="BL258" s="15" t="s">
        <v>154</v>
      </c>
      <c r="BM258" s="196" t="s">
        <v>756</v>
      </c>
    </row>
    <row r="259" spans="1:65" s="2" customFormat="1" ht="21.75" customHeight="1">
      <c r="A259" s="32"/>
      <c r="B259" s="33"/>
      <c r="C259" s="202" t="s">
        <v>757</v>
      </c>
      <c r="D259" s="202" t="s">
        <v>142</v>
      </c>
      <c r="E259" s="203" t="s">
        <v>758</v>
      </c>
      <c r="F259" s="204" t="s">
        <v>759</v>
      </c>
      <c r="G259" s="205" t="s">
        <v>135</v>
      </c>
      <c r="H259" s="206">
        <v>1</v>
      </c>
      <c r="I259" s="207"/>
      <c r="J259" s="208">
        <f t="shared" si="70"/>
        <v>0</v>
      </c>
      <c r="K259" s="204" t="s">
        <v>136</v>
      </c>
      <c r="L259" s="209"/>
      <c r="M259" s="210" t="s">
        <v>19</v>
      </c>
      <c r="N259" s="211" t="s">
        <v>43</v>
      </c>
      <c r="O259" s="62"/>
      <c r="P259" s="194">
        <f t="shared" si="71"/>
        <v>0</v>
      </c>
      <c r="Q259" s="194">
        <v>0</v>
      </c>
      <c r="R259" s="194">
        <f t="shared" si="72"/>
        <v>0</v>
      </c>
      <c r="S259" s="194">
        <v>0</v>
      </c>
      <c r="T259" s="195">
        <f t="shared" si="7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6" t="s">
        <v>170</v>
      </c>
      <c r="AT259" s="196" t="s">
        <v>142</v>
      </c>
      <c r="AU259" s="196" t="s">
        <v>80</v>
      </c>
      <c r="AY259" s="15" t="s">
        <v>128</v>
      </c>
      <c r="BE259" s="197">
        <f t="shared" si="74"/>
        <v>0</v>
      </c>
      <c r="BF259" s="197">
        <f t="shared" si="75"/>
        <v>0</v>
      </c>
      <c r="BG259" s="197">
        <f t="shared" si="76"/>
        <v>0</v>
      </c>
      <c r="BH259" s="197">
        <f t="shared" si="77"/>
        <v>0</v>
      </c>
      <c r="BI259" s="197">
        <f t="shared" si="78"/>
        <v>0</v>
      </c>
      <c r="BJ259" s="15" t="s">
        <v>80</v>
      </c>
      <c r="BK259" s="197">
        <f t="shared" si="79"/>
        <v>0</v>
      </c>
      <c r="BL259" s="15" t="s">
        <v>154</v>
      </c>
      <c r="BM259" s="196" t="s">
        <v>760</v>
      </c>
    </row>
    <row r="260" spans="1:65" s="2" customFormat="1" ht="33" customHeight="1">
      <c r="A260" s="32"/>
      <c r="B260" s="33"/>
      <c r="C260" s="202" t="s">
        <v>761</v>
      </c>
      <c r="D260" s="202" t="s">
        <v>142</v>
      </c>
      <c r="E260" s="203" t="s">
        <v>762</v>
      </c>
      <c r="F260" s="204" t="s">
        <v>763</v>
      </c>
      <c r="G260" s="205" t="s">
        <v>135</v>
      </c>
      <c r="H260" s="206">
        <v>1</v>
      </c>
      <c r="I260" s="207"/>
      <c r="J260" s="208">
        <f t="shared" si="70"/>
        <v>0</v>
      </c>
      <c r="K260" s="204" t="s">
        <v>136</v>
      </c>
      <c r="L260" s="209"/>
      <c r="M260" s="210" t="s">
        <v>19</v>
      </c>
      <c r="N260" s="211" t="s">
        <v>43</v>
      </c>
      <c r="O260" s="62"/>
      <c r="P260" s="194">
        <f t="shared" si="71"/>
        <v>0</v>
      </c>
      <c r="Q260" s="194">
        <v>0</v>
      </c>
      <c r="R260" s="194">
        <f t="shared" si="72"/>
        <v>0</v>
      </c>
      <c r="S260" s="194">
        <v>0</v>
      </c>
      <c r="T260" s="195">
        <f t="shared" si="7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6" t="s">
        <v>170</v>
      </c>
      <c r="AT260" s="196" t="s">
        <v>142</v>
      </c>
      <c r="AU260" s="196" t="s">
        <v>80</v>
      </c>
      <c r="AY260" s="15" t="s">
        <v>128</v>
      </c>
      <c r="BE260" s="197">
        <f t="shared" si="74"/>
        <v>0</v>
      </c>
      <c r="BF260" s="197">
        <f t="shared" si="75"/>
        <v>0</v>
      </c>
      <c r="BG260" s="197">
        <f t="shared" si="76"/>
        <v>0</v>
      </c>
      <c r="BH260" s="197">
        <f t="shared" si="77"/>
        <v>0</v>
      </c>
      <c r="BI260" s="197">
        <f t="shared" si="78"/>
        <v>0</v>
      </c>
      <c r="BJ260" s="15" t="s">
        <v>80</v>
      </c>
      <c r="BK260" s="197">
        <f t="shared" si="79"/>
        <v>0</v>
      </c>
      <c r="BL260" s="15" t="s">
        <v>154</v>
      </c>
      <c r="BM260" s="196" t="s">
        <v>764</v>
      </c>
    </row>
    <row r="261" spans="1:65" s="2" customFormat="1" ht="19.5">
      <c r="A261" s="32"/>
      <c r="B261" s="33"/>
      <c r="C261" s="34"/>
      <c r="D261" s="198" t="s">
        <v>210</v>
      </c>
      <c r="E261" s="34"/>
      <c r="F261" s="199" t="s">
        <v>765</v>
      </c>
      <c r="G261" s="34"/>
      <c r="H261" s="34"/>
      <c r="I261" s="106"/>
      <c r="J261" s="34"/>
      <c r="K261" s="34"/>
      <c r="L261" s="37"/>
      <c r="M261" s="200"/>
      <c r="N261" s="201"/>
      <c r="O261" s="62"/>
      <c r="P261" s="62"/>
      <c r="Q261" s="62"/>
      <c r="R261" s="62"/>
      <c r="S261" s="62"/>
      <c r="T261" s="63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210</v>
      </c>
      <c r="AU261" s="15" t="s">
        <v>80</v>
      </c>
    </row>
    <row r="262" spans="1:65" s="2" customFormat="1" ht="21.75" customHeight="1">
      <c r="A262" s="32"/>
      <c r="B262" s="33"/>
      <c r="C262" s="202" t="s">
        <v>766</v>
      </c>
      <c r="D262" s="202" t="s">
        <v>142</v>
      </c>
      <c r="E262" s="203" t="s">
        <v>767</v>
      </c>
      <c r="F262" s="204" t="s">
        <v>768</v>
      </c>
      <c r="G262" s="205" t="s">
        <v>135</v>
      </c>
      <c r="H262" s="206">
        <v>1</v>
      </c>
      <c r="I262" s="207"/>
      <c r="J262" s="208">
        <f t="shared" ref="J262:J293" si="80">ROUND(I262*H262,2)</f>
        <v>0</v>
      </c>
      <c r="K262" s="204" t="s">
        <v>136</v>
      </c>
      <c r="L262" s="209"/>
      <c r="M262" s="210" t="s">
        <v>19</v>
      </c>
      <c r="N262" s="211" t="s">
        <v>43</v>
      </c>
      <c r="O262" s="62"/>
      <c r="P262" s="194">
        <f t="shared" ref="P262:P293" si="81">O262*H262</f>
        <v>0</v>
      </c>
      <c r="Q262" s="194">
        <v>0</v>
      </c>
      <c r="R262" s="194">
        <f t="shared" ref="R262:R293" si="82">Q262*H262</f>
        <v>0</v>
      </c>
      <c r="S262" s="194">
        <v>0</v>
      </c>
      <c r="T262" s="195">
        <f t="shared" ref="T262:T293" si="83"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6" t="s">
        <v>170</v>
      </c>
      <c r="AT262" s="196" t="s">
        <v>142</v>
      </c>
      <c r="AU262" s="196" t="s">
        <v>80</v>
      </c>
      <c r="AY262" s="15" t="s">
        <v>128</v>
      </c>
      <c r="BE262" s="197">
        <f t="shared" ref="BE262:BE293" si="84">IF(N262="základní",J262,0)</f>
        <v>0</v>
      </c>
      <c r="BF262" s="197">
        <f t="shared" ref="BF262:BF293" si="85">IF(N262="snížená",J262,0)</f>
        <v>0</v>
      </c>
      <c r="BG262" s="197">
        <f t="shared" ref="BG262:BG293" si="86">IF(N262="zákl. přenesená",J262,0)</f>
        <v>0</v>
      </c>
      <c r="BH262" s="197">
        <f t="shared" ref="BH262:BH293" si="87">IF(N262="sníž. přenesená",J262,0)</f>
        <v>0</v>
      </c>
      <c r="BI262" s="197">
        <f t="shared" ref="BI262:BI293" si="88">IF(N262="nulová",J262,0)</f>
        <v>0</v>
      </c>
      <c r="BJ262" s="15" t="s">
        <v>80</v>
      </c>
      <c r="BK262" s="197">
        <f t="shared" ref="BK262:BK293" si="89">ROUND(I262*H262,2)</f>
        <v>0</v>
      </c>
      <c r="BL262" s="15" t="s">
        <v>154</v>
      </c>
      <c r="BM262" s="196" t="s">
        <v>769</v>
      </c>
    </row>
    <row r="263" spans="1:65" s="2" customFormat="1" ht="21.75" customHeight="1">
      <c r="A263" s="32"/>
      <c r="B263" s="33"/>
      <c r="C263" s="202" t="s">
        <v>770</v>
      </c>
      <c r="D263" s="202" t="s">
        <v>142</v>
      </c>
      <c r="E263" s="203" t="s">
        <v>771</v>
      </c>
      <c r="F263" s="204" t="s">
        <v>772</v>
      </c>
      <c r="G263" s="205" t="s">
        <v>135</v>
      </c>
      <c r="H263" s="206">
        <v>1</v>
      </c>
      <c r="I263" s="207"/>
      <c r="J263" s="208">
        <f t="shared" si="80"/>
        <v>0</v>
      </c>
      <c r="K263" s="204" t="s">
        <v>136</v>
      </c>
      <c r="L263" s="209"/>
      <c r="M263" s="210" t="s">
        <v>19</v>
      </c>
      <c r="N263" s="211" t="s">
        <v>43</v>
      </c>
      <c r="O263" s="62"/>
      <c r="P263" s="194">
        <f t="shared" si="81"/>
        <v>0</v>
      </c>
      <c r="Q263" s="194">
        <v>0</v>
      </c>
      <c r="R263" s="194">
        <f t="shared" si="82"/>
        <v>0</v>
      </c>
      <c r="S263" s="194">
        <v>0</v>
      </c>
      <c r="T263" s="195">
        <f t="shared" si="8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6" t="s">
        <v>157</v>
      </c>
      <c r="AT263" s="196" t="s">
        <v>142</v>
      </c>
      <c r="AU263" s="196" t="s">
        <v>80</v>
      </c>
      <c r="AY263" s="15" t="s">
        <v>128</v>
      </c>
      <c r="BE263" s="197">
        <f t="shared" si="84"/>
        <v>0</v>
      </c>
      <c r="BF263" s="197">
        <f t="shared" si="85"/>
        <v>0</v>
      </c>
      <c r="BG263" s="197">
        <f t="shared" si="86"/>
        <v>0</v>
      </c>
      <c r="BH263" s="197">
        <f t="shared" si="87"/>
        <v>0</v>
      </c>
      <c r="BI263" s="197">
        <f t="shared" si="88"/>
        <v>0</v>
      </c>
      <c r="BJ263" s="15" t="s">
        <v>80</v>
      </c>
      <c r="BK263" s="197">
        <f t="shared" si="89"/>
        <v>0</v>
      </c>
      <c r="BL263" s="15" t="s">
        <v>157</v>
      </c>
      <c r="BM263" s="196" t="s">
        <v>773</v>
      </c>
    </row>
    <row r="264" spans="1:65" s="2" customFormat="1" ht="21.75" customHeight="1">
      <c r="A264" s="32"/>
      <c r="B264" s="33"/>
      <c r="C264" s="202" t="s">
        <v>774</v>
      </c>
      <c r="D264" s="202" t="s">
        <v>142</v>
      </c>
      <c r="E264" s="203" t="s">
        <v>775</v>
      </c>
      <c r="F264" s="204" t="s">
        <v>776</v>
      </c>
      <c r="G264" s="205" t="s">
        <v>135</v>
      </c>
      <c r="H264" s="206">
        <v>1</v>
      </c>
      <c r="I264" s="207"/>
      <c r="J264" s="208">
        <f t="shared" si="80"/>
        <v>0</v>
      </c>
      <c r="K264" s="204" t="s">
        <v>136</v>
      </c>
      <c r="L264" s="209"/>
      <c r="M264" s="210" t="s">
        <v>19</v>
      </c>
      <c r="N264" s="211" t="s">
        <v>43</v>
      </c>
      <c r="O264" s="62"/>
      <c r="P264" s="194">
        <f t="shared" si="81"/>
        <v>0</v>
      </c>
      <c r="Q264" s="194">
        <v>0</v>
      </c>
      <c r="R264" s="194">
        <f t="shared" si="82"/>
        <v>0</v>
      </c>
      <c r="S264" s="194">
        <v>0</v>
      </c>
      <c r="T264" s="195">
        <f t="shared" si="8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6" t="s">
        <v>170</v>
      </c>
      <c r="AT264" s="196" t="s">
        <v>142</v>
      </c>
      <c r="AU264" s="196" t="s">
        <v>80</v>
      </c>
      <c r="AY264" s="15" t="s">
        <v>128</v>
      </c>
      <c r="BE264" s="197">
        <f t="shared" si="84"/>
        <v>0</v>
      </c>
      <c r="BF264" s="197">
        <f t="shared" si="85"/>
        <v>0</v>
      </c>
      <c r="BG264" s="197">
        <f t="shared" si="86"/>
        <v>0</v>
      </c>
      <c r="BH264" s="197">
        <f t="shared" si="87"/>
        <v>0</v>
      </c>
      <c r="BI264" s="197">
        <f t="shared" si="88"/>
        <v>0</v>
      </c>
      <c r="BJ264" s="15" t="s">
        <v>80</v>
      </c>
      <c r="BK264" s="197">
        <f t="shared" si="89"/>
        <v>0</v>
      </c>
      <c r="BL264" s="15" t="s">
        <v>154</v>
      </c>
      <c r="BM264" s="196" t="s">
        <v>777</v>
      </c>
    </row>
    <row r="265" spans="1:65" s="2" customFormat="1" ht="21.75" customHeight="1">
      <c r="A265" s="32"/>
      <c r="B265" s="33"/>
      <c r="C265" s="202" t="s">
        <v>778</v>
      </c>
      <c r="D265" s="202" t="s">
        <v>142</v>
      </c>
      <c r="E265" s="203" t="s">
        <v>779</v>
      </c>
      <c r="F265" s="204" t="s">
        <v>780</v>
      </c>
      <c r="G265" s="205" t="s">
        <v>135</v>
      </c>
      <c r="H265" s="206">
        <v>1</v>
      </c>
      <c r="I265" s="207"/>
      <c r="J265" s="208">
        <f t="shared" si="80"/>
        <v>0</v>
      </c>
      <c r="K265" s="204" t="s">
        <v>136</v>
      </c>
      <c r="L265" s="209"/>
      <c r="M265" s="210" t="s">
        <v>19</v>
      </c>
      <c r="N265" s="211" t="s">
        <v>43</v>
      </c>
      <c r="O265" s="62"/>
      <c r="P265" s="194">
        <f t="shared" si="81"/>
        <v>0</v>
      </c>
      <c r="Q265" s="194">
        <v>0</v>
      </c>
      <c r="R265" s="194">
        <f t="shared" si="82"/>
        <v>0</v>
      </c>
      <c r="S265" s="194">
        <v>0</v>
      </c>
      <c r="T265" s="195">
        <f t="shared" si="8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6" t="s">
        <v>170</v>
      </c>
      <c r="AT265" s="196" t="s">
        <v>142</v>
      </c>
      <c r="AU265" s="196" t="s">
        <v>80</v>
      </c>
      <c r="AY265" s="15" t="s">
        <v>128</v>
      </c>
      <c r="BE265" s="197">
        <f t="shared" si="84"/>
        <v>0</v>
      </c>
      <c r="BF265" s="197">
        <f t="shared" si="85"/>
        <v>0</v>
      </c>
      <c r="BG265" s="197">
        <f t="shared" si="86"/>
        <v>0</v>
      </c>
      <c r="BH265" s="197">
        <f t="shared" si="87"/>
        <v>0</v>
      </c>
      <c r="BI265" s="197">
        <f t="shared" si="88"/>
        <v>0</v>
      </c>
      <c r="BJ265" s="15" t="s">
        <v>80</v>
      </c>
      <c r="BK265" s="197">
        <f t="shared" si="89"/>
        <v>0</v>
      </c>
      <c r="BL265" s="15" t="s">
        <v>154</v>
      </c>
      <c r="BM265" s="196" t="s">
        <v>781</v>
      </c>
    </row>
    <row r="266" spans="1:65" s="2" customFormat="1" ht="21.75" customHeight="1">
      <c r="A266" s="32"/>
      <c r="B266" s="33"/>
      <c r="C266" s="202" t="s">
        <v>782</v>
      </c>
      <c r="D266" s="202" t="s">
        <v>142</v>
      </c>
      <c r="E266" s="203" t="s">
        <v>783</v>
      </c>
      <c r="F266" s="204" t="s">
        <v>784</v>
      </c>
      <c r="G266" s="205" t="s">
        <v>135</v>
      </c>
      <c r="H266" s="206">
        <v>1</v>
      </c>
      <c r="I266" s="207"/>
      <c r="J266" s="208">
        <f t="shared" si="80"/>
        <v>0</v>
      </c>
      <c r="K266" s="204" t="s">
        <v>136</v>
      </c>
      <c r="L266" s="209"/>
      <c r="M266" s="210" t="s">
        <v>19</v>
      </c>
      <c r="N266" s="211" t="s">
        <v>43</v>
      </c>
      <c r="O266" s="62"/>
      <c r="P266" s="194">
        <f t="shared" si="81"/>
        <v>0</v>
      </c>
      <c r="Q266" s="194">
        <v>0</v>
      </c>
      <c r="R266" s="194">
        <f t="shared" si="82"/>
        <v>0</v>
      </c>
      <c r="S266" s="194">
        <v>0</v>
      </c>
      <c r="T266" s="195">
        <f t="shared" si="8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6" t="s">
        <v>170</v>
      </c>
      <c r="AT266" s="196" t="s">
        <v>142</v>
      </c>
      <c r="AU266" s="196" t="s">
        <v>80</v>
      </c>
      <c r="AY266" s="15" t="s">
        <v>128</v>
      </c>
      <c r="BE266" s="197">
        <f t="shared" si="84"/>
        <v>0</v>
      </c>
      <c r="BF266" s="197">
        <f t="shared" si="85"/>
        <v>0</v>
      </c>
      <c r="BG266" s="197">
        <f t="shared" si="86"/>
        <v>0</v>
      </c>
      <c r="BH266" s="197">
        <f t="shared" si="87"/>
        <v>0</v>
      </c>
      <c r="BI266" s="197">
        <f t="shared" si="88"/>
        <v>0</v>
      </c>
      <c r="BJ266" s="15" t="s">
        <v>80</v>
      </c>
      <c r="BK266" s="197">
        <f t="shared" si="89"/>
        <v>0</v>
      </c>
      <c r="BL266" s="15" t="s">
        <v>154</v>
      </c>
      <c r="BM266" s="196" t="s">
        <v>785</v>
      </c>
    </row>
    <row r="267" spans="1:65" s="2" customFormat="1" ht="21.75" customHeight="1">
      <c r="A267" s="32"/>
      <c r="B267" s="33"/>
      <c r="C267" s="202" t="s">
        <v>786</v>
      </c>
      <c r="D267" s="202" t="s">
        <v>142</v>
      </c>
      <c r="E267" s="203" t="s">
        <v>787</v>
      </c>
      <c r="F267" s="204" t="s">
        <v>788</v>
      </c>
      <c r="G267" s="205" t="s">
        <v>135</v>
      </c>
      <c r="H267" s="206">
        <v>1</v>
      </c>
      <c r="I267" s="207"/>
      <c r="J267" s="208">
        <f t="shared" si="80"/>
        <v>0</v>
      </c>
      <c r="K267" s="204" t="s">
        <v>136</v>
      </c>
      <c r="L267" s="209"/>
      <c r="M267" s="210" t="s">
        <v>19</v>
      </c>
      <c r="N267" s="211" t="s">
        <v>43</v>
      </c>
      <c r="O267" s="62"/>
      <c r="P267" s="194">
        <f t="shared" si="81"/>
        <v>0</v>
      </c>
      <c r="Q267" s="194">
        <v>0</v>
      </c>
      <c r="R267" s="194">
        <f t="shared" si="82"/>
        <v>0</v>
      </c>
      <c r="S267" s="194">
        <v>0</v>
      </c>
      <c r="T267" s="195">
        <f t="shared" si="8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6" t="s">
        <v>170</v>
      </c>
      <c r="AT267" s="196" t="s">
        <v>142</v>
      </c>
      <c r="AU267" s="196" t="s">
        <v>80</v>
      </c>
      <c r="AY267" s="15" t="s">
        <v>128</v>
      </c>
      <c r="BE267" s="197">
        <f t="shared" si="84"/>
        <v>0</v>
      </c>
      <c r="BF267" s="197">
        <f t="shared" si="85"/>
        <v>0</v>
      </c>
      <c r="BG267" s="197">
        <f t="shared" si="86"/>
        <v>0</v>
      </c>
      <c r="BH267" s="197">
        <f t="shared" si="87"/>
        <v>0</v>
      </c>
      <c r="BI267" s="197">
        <f t="shared" si="88"/>
        <v>0</v>
      </c>
      <c r="BJ267" s="15" t="s">
        <v>80</v>
      </c>
      <c r="BK267" s="197">
        <f t="shared" si="89"/>
        <v>0</v>
      </c>
      <c r="BL267" s="15" t="s">
        <v>154</v>
      </c>
      <c r="BM267" s="196" t="s">
        <v>789</v>
      </c>
    </row>
    <row r="268" spans="1:65" s="2" customFormat="1" ht="21.75" customHeight="1">
      <c r="A268" s="32"/>
      <c r="B268" s="33"/>
      <c r="C268" s="202" t="s">
        <v>790</v>
      </c>
      <c r="D268" s="202" t="s">
        <v>142</v>
      </c>
      <c r="E268" s="203" t="s">
        <v>791</v>
      </c>
      <c r="F268" s="204" t="s">
        <v>792</v>
      </c>
      <c r="G268" s="205" t="s">
        <v>135</v>
      </c>
      <c r="H268" s="206">
        <v>1</v>
      </c>
      <c r="I268" s="207"/>
      <c r="J268" s="208">
        <f t="shared" si="80"/>
        <v>0</v>
      </c>
      <c r="K268" s="204" t="s">
        <v>136</v>
      </c>
      <c r="L268" s="209"/>
      <c r="M268" s="210" t="s">
        <v>19</v>
      </c>
      <c r="N268" s="211" t="s">
        <v>43</v>
      </c>
      <c r="O268" s="62"/>
      <c r="P268" s="194">
        <f t="shared" si="81"/>
        <v>0</v>
      </c>
      <c r="Q268" s="194">
        <v>0</v>
      </c>
      <c r="R268" s="194">
        <f t="shared" si="82"/>
        <v>0</v>
      </c>
      <c r="S268" s="194">
        <v>0</v>
      </c>
      <c r="T268" s="195">
        <f t="shared" si="8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6" t="s">
        <v>170</v>
      </c>
      <c r="AT268" s="196" t="s">
        <v>142</v>
      </c>
      <c r="AU268" s="196" t="s">
        <v>80</v>
      </c>
      <c r="AY268" s="15" t="s">
        <v>128</v>
      </c>
      <c r="BE268" s="197">
        <f t="shared" si="84"/>
        <v>0</v>
      </c>
      <c r="BF268" s="197">
        <f t="shared" si="85"/>
        <v>0</v>
      </c>
      <c r="BG268" s="197">
        <f t="shared" si="86"/>
        <v>0</v>
      </c>
      <c r="BH268" s="197">
        <f t="shared" si="87"/>
        <v>0</v>
      </c>
      <c r="BI268" s="197">
        <f t="shared" si="88"/>
        <v>0</v>
      </c>
      <c r="BJ268" s="15" t="s">
        <v>80</v>
      </c>
      <c r="BK268" s="197">
        <f t="shared" si="89"/>
        <v>0</v>
      </c>
      <c r="BL268" s="15" t="s">
        <v>154</v>
      </c>
      <c r="BM268" s="196" t="s">
        <v>793</v>
      </c>
    </row>
    <row r="269" spans="1:65" s="2" customFormat="1" ht="21.75" customHeight="1">
      <c r="A269" s="32"/>
      <c r="B269" s="33"/>
      <c r="C269" s="202" t="s">
        <v>794</v>
      </c>
      <c r="D269" s="202" t="s">
        <v>142</v>
      </c>
      <c r="E269" s="203" t="s">
        <v>795</v>
      </c>
      <c r="F269" s="204" t="s">
        <v>796</v>
      </c>
      <c r="G269" s="205" t="s">
        <v>135</v>
      </c>
      <c r="H269" s="206">
        <v>1</v>
      </c>
      <c r="I269" s="207"/>
      <c r="J269" s="208">
        <f t="shared" si="80"/>
        <v>0</v>
      </c>
      <c r="K269" s="204" t="s">
        <v>136</v>
      </c>
      <c r="L269" s="209"/>
      <c r="M269" s="210" t="s">
        <v>19</v>
      </c>
      <c r="N269" s="211" t="s">
        <v>43</v>
      </c>
      <c r="O269" s="62"/>
      <c r="P269" s="194">
        <f t="shared" si="81"/>
        <v>0</v>
      </c>
      <c r="Q269" s="194">
        <v>0</v>
      </c>
      <c r="R269" s="194">
        <f t="shared" si="82"/>
        <v>0</v>
      </c>
      <c r="S269" s="194">
        <v>0</v>
      </c>
      <c r="T269" s="195">
        <f t="shared" si="8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6" t="s">
        <v>170</v>
      </c>
      <c r="AT269" s="196" t="s">
        <v>142</v>
      </c>
      <c r="AU269" s="196" t="s">
        <v>80</v>
      </c>
      <c r="AY269" s="15" t="s">
        <v>128</v>
      </c>
      <c r="BE269" s="197">
        <f t="shared" si="84"/>
        <v>0</v>
      </c>
      <c r="BF269" s="197">
        <f t="shared" si="85"/>
        <v>0</v>
      </c>
      <c r="BG269" s="197">
        <f t="shared" si="86"/>
        <v>0</v>
      </c>
      <c r="BH269" s="197">
        <f t="shared" si="87"/>
        <v>0</v>
      </c>
      <c r="BI269" s="197">
        <f t="shared" si="88"/>
        <v>0</v>
      </c>
      <c r="BJ269" s="15" t="s">
        <v>80</v>
      </c>
      <c r="BK269" s="197">
        <f t="shared" si="89"/>
        <v>0</v>
      </c>
      <c r="BL269" s="15" t="s">
        <v>154</v>
      </c>
      <c r="BM269" s="196" t="s">
        <v>797</v>
      </c>
    </row>
    <row r="270" spans="1:65" s="2" customFormat="1" ht="21.75" customHeight="1">
      <c r="A270" s="32"/>
      <c r="B270" s="33"/>
      <c r="C270" s="202" t="s">
        <v>798</v>
      </c>
      <c r="D270" s="202" t="s">
        <v>142</v>
      </c>
      <c r="E270" s="203" t="s">
        <v>799</v>
      </c>
      <c r="F270" s="204" t="s">
        <v>800</v>
      </c>
      <c r="G270" s="205" t="s">
        <v>135</v>
      </c>
      <c r="H270" s="206">
        <v>1</v>
      </c>
      <c r="I270" s="207"/>
      <c r="J270" s="208">
        <f t="shared" si="80"/>
        <v>0</v>
      </c>
      <c r="K270" s="204" t="s">
        <v>136</v>
      </c>
      <c r="L270" s="209"/>
      <c r="M270" s="210" t="s">
        <v>19</v>
      </c>
      <c r="N270" s="211" t="s">
        <v>43</v>
      </c>
      <c r="O270" s="62"/>
      <c r="P270" s="194">
        <f t="shared" si="81"/>
        <v>0</v>
      </c>
      <c r="Q270" s="194">
        <v>0</v>
      </c>
      <c r="R270" s="194">
        <f t="shared" si="82"/>
        <v>0</v>
      </c>
      <c r="S270" s="194">
        <v>0</v>
      </c>
      <c r="T270" s="195">
        <f t="shared" si="8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6" t="s">
        <v>170</v>
      </c>
      <c r="AT270" s="196" t="s">
        <v>142</v>
      </c>
      <c r="AU270" s="196" t="s">
        <v>80</v>
      </c>
      <c r="AY270" s="15" t="s">
        <v>128</v>
      </c>
      <c r="BE270" s="197">
        <f t="shared" si="84"/>
        <v>0</v>
      </c>
      <c r="BF270" s="197">
        <f t="shared" si="85"/>
        <v>0</v>
      </c>
      <c r="BG270" s="197">
        <f t="shared" si="86"/>
        <v>0</v>
      </c>
      <c r="BH270" s="197">
        <f t="shared" si="87"/>
        <v>0</v>
      </c>
      <c r="BI270" s="197">
        <f t="shared" si="88"/>
        <v>0</v>
      </c>
      <c r="BJ270" s="15" t="s">
        <v>80</v>
      </c>
      <c r="BK270" s="197">
        <f t="shared" si="89"/>
        <v>0</v>
      </c>
      <c r="BL270" s="15" t="s">
        <v>154</v>
      </c>
      <c r="BM270" s="196" t="s">
        <v>801</v>
      </c>
    </row>
    <row r="271" spans="1:65" s="2" customFormat="1" ht="21.75" customHeight="1">
      <c r="A271" s="32"/>
      <c r="B271" s="33"/>
      <c r="C271" s="202" t="s">
        <v>802</v>
      </c>
      <c r="D271" s="202" t="s">
        <v>142</v>
      </c>
      <c r="E271" s="203" t="s">
        <v>803</v>
      </c>
      <c r="F271" s="204" t="s">
        <v>804</v>
      </c>
      <c r="G271" s="205" t="s">
        <v>135</v>
      </c>
      <c r="H271" s="206">
        <v>2</v>
      </c>
      <c r="I271" s="207"/>
      <c r="J271" s="208">
        <f t="shared" si="80"/>
        <v>0</v>
      </c>
      <c r="K271" s="204" t="s">
        <v>136</v>
      </c>
      <c r="L271" s="209"/>
      <c r="M271" s="210" t="s">
        <v>19</v>
      </c>
      <c r="N271" s="211" t="s">
        <v>43</v>
      </c>
      <c r="O271" s="62"/>
      <c r="P271" s="194">
        <f t="shared" si="81"/>
        <v>0</v>
      </c>
      <c r="Q271" s="194">
        <v>0</v>
      </c>
      <c r="R271" s="194">
        <f t="shared" si="82"/>
        <v>0</v>
      </c>
      <c r="S271" s="194">
        <v>0</v>
      </c>
      <c r="T271" s="195">
        <f t="shared" si="8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6" t="s">
        <v>170</v>
      </c>
      <c r="AT271" s="196" t="s">
        <v>142</v>
      </c>
      <c r="AU271" s="196" t="s">
        <v>80</v>
      </c>
      <c r="AY271" s="15" t="s">
        <v>128</v>
      </c>
      <c r="BE271" s="197">
        <f t="shared" si="84"/>
        <v>0</v>
      </c>
      <c r="BF271" s="197">
        <f t="shared" si="85"/>
        <v>0</v>
      </c>
      <c r="BG271" s="197">
        <f t="shared" si="86"/>
        <v>0</v>
      </c>
      <c r="BH271" s="197">
        <f t="shared" si="87"/>
        <v>0</v>
      </c>
      <c r="BI271" s="197">
        <f t="shared" si="88"/>
        <v>0</v>
      </c>
      <c r="BJ271" s="15" t="s">
        <v>80</v>
      </c>
      <c r="BK271" s="197">
        <f t="shared" si="89"/>
        <v>0</v>
      </c>
      <c r="BL271" s="15" t="s">
        <v>154</v>
      </c>
      <c r="BM271" s="196" t="s">
        <v>805</v>
      </c>
    </row>
    <row r="272" spans="1:65" s="2" customFormat="1" ht="21.75" customHeight="1">
      <c r="A272" s="32"/>
      <c r="B272" s="33"/>
      <c r="C272" s="202" t="s">
        <v>806</v>
      </c>
      <c r="D272" s="202" t="s">
        <v>142</v>
      </c>
      <c r="E272" s="203" t="s">
        <v>807</v>
      </c>
      <c r="F272" s="204" t="s">
        <v>808</v>
      </c>
      <c r="G272" s="205" t="s">
        <v>135</v>
      </c>
      <c r="H272" s="206">
        <v>1</v>
      </c>
      <c r="I272" s="207"/>
      <c r="J272" s="208">
        <f t="shared" si="80"/>
        <v>0</v>
      </c>
      <c r="K272" s="204" t="s">
        <v>136</v>
      </c>
      <c r="L272" s="209"/>
      <c r="M272" s="210" t="s">
        <v>19</v>
      </c>
      <c r="N272" s="211" t="s">
        <v>43</v>
      </c>
      <c r="O272" s="62"/>
      <c r="P272" s="194">
        <f t="shared" si="81"/>
        <v>0</v>
      </c>
      <c r="Q272" s="194">
        <v>0</v>
      </c>
      <c r="R272" s="194">
        <f t="shared" si="82"/>
        <v>0</v>
      </c>
      <c r="S272" s="194">
        <v>0</v>
      </c>
      <c r="T272" s="195">
        <f t="shared" si="8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6" t="s">
        <v>170</v>
      </c>
      <c r="AT272" s="196" t="s">
        <v>142</v>
      </c>
      <c r="AU272" s="196" t="s">
        <v>80</v>
      </c>
      <c r="AY272" s="15" t="s">
        <v>128</v>
      </c>
      <c r="BE272" s="197">
        <f t="shared" si="84"/>
        <v>0</v>
      </c>
      <c r="BF272" s="197">
        <f t="shared" si="85"/>
        <v>0</v>
      </c>
      <c r="BG272" s="197">
        <f t="shared" si="86"/>
        <v>0</v>
      </c>
      <c r="BH272" s="197">
        <f t="shared" si="87"/>
        <v>0</v>
      </c>
      <c r="BI272" s="197">
        <f t="shared" si="88"/>
        <v>0</v>
      </c>
      <c r="BJ272" s="15" t="s">
        <v>80</v>
      </c>
      <c r="BK272" s="197">
        <f t="shared" si="89"/>
        <v>0</v>
      </c>
      <c r="BL272" s="15" t="s">
        <v>154</v>
      </c>
      <c r="BM272" s="196" t="s">
        <v>809</v>
      </c>
    </row>
    <row r="273" spans="1:65" s="2" customFormat="1" ht="21.75" customHeight="1">
      <c r="A273" s="32"/>
      <c r="B273" s="33"/>
      <c r="C273" s="202" t="s">
        <v>810</v>
      </c>
      <c r="D273" s="202" t="s">
        <v>142</v>
      </c>
      <c r="E273" s="203" t="s">
        <v>811</v>
      </c>
      <c r="F273" s="204" t="s">
        <v>812</v>
      </c>
      <c r="G273" s="205" t="s">
        <v>135</v>
      </c>
      <c r="H273" s="206">
        <v>1</v>
      </c>
      <c r="I273" s="207"/>
      <c r="J273" s="208">
        <f t="shared" si="80"/>
        <v>0</v>
      </c>
      <c r="K273" s="204" t="s">
        <v>136</v>
      </c>
      <c r="L273" s="209"/>
      <c r="M273" s="210" t="s">
        <v>19</v>
      </c>
      <c r="N273" s="211" t="s">
        <v>43</v>
      </c>
      <c r="O273" s="62"/>
      <c r="P273" s="194">
        <f t="shared" si="81"/>
        <v>0</v>
      </c>
      <c r="Q273" s="194">
        <v>0</v>
      </c>
      <c r="R273" s="194">
        <f t="shared" si="82"/>
        <v>0</v>
      </c>
      <c r="S273" s="194">
        <v>0</v>
      </c>
      <c r="T273" s="195">
        <f t="shared" si="8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6" t="s">
        <v>170</v>
      </c>
      <c r="AT273" s="196" t="s">
        <v>142</v>
      </c>
      <c r="AU273" s="196" t="s">
        <v>80</v>
      </c>
      <c r="AY273" s="15" t="s">
        <v>128</v>
      </c>
      <c r="BE273" s="197">
        <f t="shared" si="84"/>
        <v>0</v>
      </c>
      <c r="BF273" s="197">
        <f t="shared" si="85"/>
        <v>0</v>
      </c>
      <c r="BG273" s="197">
        <f t="shared" si="86"/>
        <v>0</v>
      </c>
      <c r="BH273" s="197">
        <f t="shared" si="87"/>
        <v>0</v>
      </c>
      <c r="BI273" s="197">
        <f t="shared" si="88"/>
        <v>0</v>
      </c>
      <c r="BJ273" s="15" t="s">
        <v>80</v>
      </c>
      <c r="BK273" s="197">
        <f t="shared" si="89"/>
        <v>0</v>
      </c>
      <c r="BL273" s="15" t="s">
        <v>154</v>
      </c>
      <c r="BM273" s="196" t="s">
        <v>813</v>
      </c>
    </row>
    <row r="274" spans="1:65" s="2" customFormat="1" ht="21.75" customHeight="1">
      <c r="A274" s="32"/>
      <c r="B274" s="33"/>
      <c r="C274" s="202" t="s">
        <v>814</v>
      </c>
      <c r="D274" s="202" t="s">
        <v>142</v>
      </c>
      <c r="E274" s="203" t="s">
        <v>815</v>
      </c>
      <c r="F274" s="204" t="s">
        <v>816</v>
      </c>
      <c r="G274" s="205" t="s">
        <v>135</v>
      </c>
      <c r="H274" s="206">
        <v>1</v>
      </c>
      <c r="I274" s="207"/>
      <c r="J274" s="208">
        <f t="shared" si="80"/>
        <v>0</v>
      </c>
      <c r="K274" s="204" t="s">
        <v>136</v>
      </c>
      <c r="L274" s="209"/>
      <c r="M274" s="210" t="s">
        <v>19</v>
      </c>
      <c r="N274" s="211" t="s">
        <v>43</v>
      </c>
      <c r="O274" s="62"/>
      <c r="P274" s="194">
        <f t="shared" si="81"/>
        <v>0</v>
      </c>
      <c r="Q274" s="194">
        <v>0</v>
      </c>
      <c r="R274" s="194">
        <f t="shared" si="82"/>
        <v>0</v>
      </c>
      <c r="S274" s="194">
        <v>0</v>
      </c>
      <c r="T274" s="195">
        <f t="shared" si="8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6" t="s">
        <v>170</v>
      </c>
      <c r="AT274" s="196" t="s">
        <v>142</v>
      </c>
      <c r="AU274" s="196" t="s">
        <v>80</v>
      </c>
      <c r="AY274" s="15" t="s">
        <v>128</v>
      </c>
      <c r="BE274" s="197">
        <f t="shared" si="84"/>
        <v>0</v>
      </c>
      <c r="BF274" s="197">
        <f t="shared" si="85"/>
        <v>0</v>
      </c>
      <c r="BG274" s="197">
        <f t="shared" si="86"/>
        <v>0</v>
      </c>
      <c r="BH274" s="197">
        <f t="shared" si="87"/>
        <v>0</v>
      </c>
      <c r="BI274" s="197">
        <f t="shared" si="88"/>
        <v>0</v>
      </c>
      <c r="BJ274" s="15" t="s">
        <v>80</v>
      </c>
      <c r="BK274" s="197">
        <f t="shared" si="89"/>
        <v>0</v>
      </c>
      <c r="BL274" s="15" t="s">
        <v>154</v>
      </c>
      <c r="BM274" s="196" t="s">
        <v>817</v>
      </c>
    </row>
    <row r="275" spans="1:65" s="2" customFormat="1" ht="21.75" customHeight="1">
      <c r="A275" s="32"/>
      <c r="B275" s="33"/>
      <c r="C275" s="202" t="s">
        <v>818</v>
      </c>
      <c r="D275" s="202" t="s">
        <v>142</v>
      </c>
      <c r="E275" s="203" t="s">
        <v>819</v>
      </c>
      <c r="F275" s="204" t="s">
        <v>820</v>
      </c>
      <c r="G275" s="205" t="s">
        <v>135</v>
      </c>
      <c r="H275" s="206">
        <v>2</v>
      </c>
      <c r="I275" s="207"/>
      <c r="J275" s="208">
        <f t="shared" si="80"/>
        <v>0</v>
      </c>
      <c r="K275" s="204" t="s">
        <v>136</v>
      </c>
      <c r="L275" s="209"/>
      <c r="M275" s="210" t="s">
        <v>19</v>
      </c>
      <c r="N275" s="211" t="s">
        <v>43</v>
      </c>
      <c r="O275" s="62"/>
      <c r="P275" s="194">
        <f t="shared" si="81"/>
        <v>0</v>
      </c>
      <c r="Q275" s="194">
        <v>0</v>
      </c>
      <c r="R275" s="194">
        <f t="shared" si="82"/>
        <v>0</v>
      </c>
      <c r="S275" s="194">
        <v>0</v>
      </c>
      <c r="T275" s="195">
        <f t="shared" si="8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6" t="s">
        <v>170</v>
      </c>
      <c r="AT275" s="196" t="s">
        <v>142</v>
      </c>
      <c r="AU275" s="196" t="s">
        <v>80</v>
      </c>
      <c r="AY275" s="15" t="s">
        <v>128</v>
      </c>
      <c r="BE275" s="197">
        <f t="shared" si="84"/>
        <v>0</v>
      </c>
      <c r="BF275" s="197">
        <f t="shared" si="85"/>
        <v>0</v>
      </c>
      <c r="BG275" s="197">
        <f t="shared" si="86"/>
        <v>0</v>
      </c>
      <c r="BH275" s="197">
        <f t="shared" si="87"/>
        <v>0</v>
      </c>
      <c r="BI275" s="197">
        <f t="shared" si="88"/>
        <v>0</v>
      </c>
      <c r="BJ275" s="15" t="s">
        <v>80</v>
      </c>
      <c r="BK275" s="197">
        <f t="shared" si="89"/>
        <v>0</v>
      </c>
      <c r="BL275" s="15" t="s">
        <v>154</v>
      </c>
      <c r="BM275" s="196" t="s">
        <v>821</v>
      </c>
    </row>
    <row r="276" spans="1:65" s="2" customFormat="1" ht="21.75" customHeight="1">
      <c r="A276" s="32"/>
      <c r="B276" s="33"/>
      <c r="C276" s="202" t="s">
        <v>822</v>
      </c>
      <c r="D276" s="202" t="s">
        <v>142</v>
      </c>
      <c r="E276" s="203" t="s">
        <v>823</v>
      </c>
      <c r="F276" s="204" t="s">
        <v>824</v>
      </c>
      <c r="G276" s="205" t="s">
        <v>135</v>
      </c>
      <c r="H276" s="206">
        <v>2</v>
      </c>
      <c r="I276" s="207"/>
      <c r="J276" s="208">
        <f t="shared" si="80"/>
        <v>0</v>
      </c>
      <c r="K276" s="204" t="s">
        <v>136</v>
      </c>
      <c r="L276" s="209"/>
      <c r="M276" s="210" t="s">
        <v>19</v>
      </c>
      <c r="N276" s="211" t="s">
        <v>43</v>
      </c>
      <c r="O276" s="62"/>
      <c r="P276" s="194">
        <f t="shared" si="81"/>
        <v>0</v>
      </c>
      <c r="Q276" s="194">
        <v>0</v>
      </c>
      <c r="R276" s="194">
        <f t="shared" si="82"/>
        <v>0</v>
      </c>
      <c r="S276" s="194">
        <v>0</v>
      </c>
      <c r="T276" s="195">
        <f t="shared" si="8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6" t="s">
        <v>170</v>
      </c>
      <c r="AT276" s="196" t="s">
        <v>142</v>
      </c>
      <c r="AU276" s="196" t="s">
        <v>80</v>
      </c>
      <c r="AY276" s="15" t="s">
        <v>128</v>
      </c>
      <c r="BE276" s="197">
        <f t="shared" si="84"/>
        <v>0</v>
      </c>
      <c r="BF276" s="197">
        <f t="shared" si="85"/>
        <v>0</v>
      </c>
      <c r="BG276" s="197">
        <f t="shared" si="86"/>
        <v>0</v>
      </c>
      <c r="BH276" s="197">
        <f t="shared" si="87"/>
        <v>0</v>
      </c>
      <c r="BI276" s="197">
        <f t="shared" si="88"/>
        <v>0</v>
      </c>
      <c r="BJ276" s="15" t="s">
        <v>80</v>
      </c>
      <c r="BK276" s="197">
        <f t="shared" si="89"/>
        <v>0</v>
      </c>
      <c r="BL276" s="15" t="s">
        <v>154</v>
      </c>
      <c r="BM276" s="196" t="s">
        <v>825</v>
      </c>
    </row>
    <row r="277" spans="1:65" s="2" customFormat="1" ht="21.75" customHeight="1">
      <c r="A277" s="32"/>
      <c r="B277" s="33"/>
      <c r="C277" s="202" t="s">
        <v>826</v>
      </c>
      <c r="D277" s="202" t="s">
        <v>142</v>
      </c>
      <c r="E277" s="203" t="s">
        <v>827</v>
      </c>
      <c r="F277" s="204" t="s">
        <v>828</v>
      </c>
      <c r="G277" s="205" t="s">
        <v>135</v>
      </c>
      <c r="H277" s="206">
        <v>1</v>
      </c>
      <c r="I277" s="207"/>
      <c r="J277" s="208">
        <f t="shared" si="80"/>
        <v>0</v>
      </c>
      <c r="K277" s="204" t="s">
        <v>136</v>
      </c>
      <c r="L277" s="209"/>
      <c r="M277" s="210" t="s">
        <v>19</v>
      </c>
      <c r="N277" s="211" t="s">
        <v>43</v>
      </c>
      <c r="O277" s="62"/>
      <c r="P277" s="194">
        <f t="shared" si="81"/>
        <v>0</v>
      </c>
      <c r="Q277" s="194">
        <v>0</v>
      </c>
      <c r="R277" s="194">
        <f t="shared" si="82"/>
        <v>0</v>
      </c>
      <c r="S277" s="194">
        <v>0</v>
      </c>
      <c r="T277" s="195">
        <f t="shared" si="8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6" t="s">
        <v>170</v>
      </c>
      <c r="AT277" s="196" t="s">
        <v>142</v>
      </c>
      <c r="AU277" s="196" t="s">
        <v>80</v>
      </c>
      <c r="AY277" s="15" t="s">
        <v>128</v>
      </c>
      <c r="BE277" s="197">
        <f t="shared" si="84"/>
        <v>0</v>
      </c>
      <c r="BF277" s="197">
        <f t="shared" si="85"/>
        <v>0</v>
      </c>
      <c r="BG277" s="197">
        <f t="shared" si="86"/>
        <v>0</v>
      </c>
      <c r="BH277" s="197">
        <f t="shared" si="87"/>
        <v>0</v>
      </c>
      <c r="BI277" s="197">
        <f t="shared" si="88"/>
        <v>0</v>
      </c>
      <c r="BJ277" s="15" t="s">
        <v>80</v>
      </c>
      <c r="BK277" s="197">
        <f t="shared" si="89"/>
        <v>0</v>
      </c>
      <c r="BL277" s="15" t="s">
        <v>154</v>
      </c>
      <c r="BM277" s="196" t="s">
        <v>829</v>
      </c>
    </row>
    <row r="278" spans="1:65" s="2" customFormat="1" ht="21.75" customHeight="1">
      <c r="A278" s="32"/>
      <c r="B278" s="33"/>
      <c r="C278" s="202" t="s">
        <v>830</v>
      </c>
      <c r="D278" s="202" t="s">
        <v>142</v>
      </c>
      <c r="E278" s="203" t="s">
        <v>831</v>
      </c>
      <c r="F278" s="204" t="s">
        <v>832</v>
      </c>
      <c r="G278" s="205" t="s">
        <v>135</v>
      </c>
      <c r="H278" s="206">
        <v>2</v>
      </c>
      <c r="I278" s="207"/>
      <c r="J278" s="208">
        <f t="shared" si="80"/>
        <v>0</v>
      </c>
      <c r="K278" s="204" t="s">
        <v>136</v>
      </c>
      <c r="L278" s="209"/>
      <c r="M278" s="210" t="s">
        <v>19</v>
      </c>
      <c r="N278" s="211" t="s">
        <v>43</v>
      </c>
      <c r="O278" s="62"/>
      <c r="P278" s="194">
        <f t="shared" si="81"/>
        <v>0</v>
      </c>
      <c r="Q278" s="194">
        <v>0</v>
      </c>
      <c r="R278" s="194">
        <f t="shared" si="82"/>
        <v>0</v>
      </c>
      <c r="S278" s="194">
        <v>0</v>
      </c>
      <c r="T278" s="195">
        <f t="shared" si="8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6" t="s">
        <v>170</v>
      </c>
      <c r="AT278" s="196" t="s">
        <v>142</v>
      </c>
      <c r="AU278" s="196" t="s">
        <v>80</v>
      </c>
      <c r="AY278" s="15" t="s">
        <v>128</v>
      </c>
      <c r="BE278" s="197">
        <f t="shared" si="84"/>
        <v>0</v>
      </c>
      <c r="BF278" s="197">
        <f t="shared" si="85"/>
        <v>0</v>
      </c>
      <c r="BG278" s="197">
        <f t="shared" si="86"/>
        <v>0</v>
      </c>
      <c r="BH278" s="197">
        <f t="shared" si="87"/>
        <v>0</v>
      </c>
      <c r="BI278" s="197">
        <f t="shared" si="88"/>
        <v>0</v>
      </c>
      <c r="BJ278" s="15" t="s">
        <v>80</v>
      </c>
      <c r="BK278" s="197">
        <f t="shared" si="89"/>
        <v>0</v>
      </c>
      <c r="BL278" s="15" t="s">
        <v>154</v>
      </c>
      <c r="BM278" s="196" t="s">
        <v>833</v>
      </c>
    </row>
    <row r="279" spans="1:65" s="2" customFormat="1" ht="21.75" customHeight="1">
      <c r="A279" s="32"/>
      <c r="B279" s="33"/>
      <c r="C279" s="202" t="s">
        <v>834</v>
      </c>
      <c r="D279" s="202" t="s">
        <v>142</v>
      </c>
      <c r="E279" s="203" t="s">
        <v>835</v>
      </c>
      <c r="F279" s="204" t="s">
        <v>836</v>
      </c>
      <c r="G279" s="205" t="s">
        <v>135</v>
      </c>
      <c r="H279" s="206">
        <v>1</v>
      </c>
      <c r="I279" s="207"/>
      <c r="J279" s="208">
        <f t="shared" si="80"/>
        <v>0</v>
      </c>
      <c r="K279" s="204" t="s">
        <v>136</v>
      </c>
      <c r="L279" s="209"/>
      <c r="M279" s="210" t="s">
        <v>19</v>
      </c>
      <c r="N279" s="211" t="s">
        <v>43</v>
      </c>
      <c r="O279" s="62"/>
      <c r="P279" s="194">
        <f t="shared" si="81"/>
        <v>0</v>
      </c>
      <c r="Q279" s="194">
        <v>0</v>
      </c>
      <c r="R279" s="194">
        <f t="shared" si="82"/>
        <v>0</v>
      </c>
      <c r="S279" s="194">
        <v>0</v>
      </c>
      <c r="T279" s="195">
        <f t="shared" si="8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6" t="s">
        <v>170</v>
      </c>
      <c r="AT279" s="196" t="s">
        <v>142</v>
      </c>
      <c r="AU279" s="196" t="s">
        <v>80</v>
      </c>
      <c r="AY279" s="15" t="s">
        <v>128</v>
      </c>
      <c r="BE279" s="197">
        <f t="shared" si="84"/>
        <v>0</v>
      </c>
      <c r="BF279" s="197">
        <f t="shared" si="85"/>
        <v>0</v>
      </c>
      <c r="BG279" s="197">
        <f t="shared" si="86"/>
        <v>0</v>
      </c>
      <c r="BH279" s="197">
        <f t="shared" si="87"/>
        <v>0</v>
      </c>
      <c r="BI279" s="197">
        <f t="shared" si="88"/>
        <v>0</v>
      </c>
      <c r="BJ279" s="15" t="s">
        <v>80</v>
      </c>
      <c r="BK279" s="197">
        <f t="shared" si="89"/>
        <v>0</v>
      </c>
      <c r="BL279" s="15" t="s">
        <v>154</v>
      </c>
      <c r="BM279" s="196" t="s">
        <v>837</v>
      </c>
    </row>
    <row r="280" spans="1:65" s="2" customFormat="1" ht="21.75" customHeight="1">
      <c r="A280" s="32"/>
      <c r="B280" s="33"/>
      <c r="C280" s="202" t="s">
        <v>838</v>
      </c>
      <c r="D280" s="202" t="s">
        <v>142</v>
      </c>
      <c r="E280" s="203" t="s">
        <v>839</v>
      </c>
      <c r="F280" s="204" t="s">
        <v>840</v>
      </c>
      <c r="G280" s="205" t="s">
        <v>135</v>
      </c>
      <c r="H280" s="206">
        <v>1</v>
      </c>
      <c r="I280" s="207"/>
      <c r="J280" s="208">
        <f t="shared" si="80"/>
        <v>0</v>
      </c>
      <c r="K280" s="204" t="s">
        <v>136</v>
      </c>
      <c r="L280" s="209"/>
      <c r="M280" s="210" t="s">
        <v>19</v>
      </c>
      <c r="N280" s="211" t="s">
        <v>43</v>
      </c>
      <c r="O280" s="62"/>
      <c r="P280" s="194">
        <f t="shared" si="81"/>
        <v>0</v>
      </c>
      <c r="Q280" s="194">
        <v>0</v>
      </c>
      <c r="R280" s="194">
        <f t="shared" si="82"/>
        <v>0</v>
      </c>
      <c r="S280" s="194">
        <v>0</v>
      </c>
      <c r="T280" s="195">
        <f t="shared" si="8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6" t="s">
        <v>170</v>
      </c>
      <c r="AT280" s="196" t="s">
        <v>142</v>
      </c>
      <c r="AU280" s="196" t="s">
        <v>80</v>
      </c>
      <c r="AY280" s="15" t="s">
        <v>128</v>
      </c>
      <c r="BE280" s="197">
        <f t="shared" si="84"/>
        <v>0</v>
      </c>
      <c r="BF280" s="197">
        <f t="shared" si="85"/>
        <v>0</v>
      </c>
      <c r="BG280" s="197">
        <f t="shared" si="86"/>
        <v>0</v>
      </c>
      <c r="BH280" s="197">
        <f t="shared" si="87"/>
        <v>0</v>
      </c>
      <c r="BI280" s="197">
        <f t="shared" si="88"/>
        <v>0</v>
      </c>
      <c r="BJ280" s="15" t="s">
        <v>80</v>
      </c>
      <c r="BK280" s="197">
        <f t="shared" si="89"/>
        <v>0</v>
      </c>
      <c r="BL280" s="15" t="s">
        <v>154</v>
      </c>
      <c r="BM280" s="196" t="s">
        <v>841</v>
      </c>
    </row>
    <row r="281" spans="1:65" s="2" customFormat="1" ht="21.75" customHeight="1">
      <c r="A281" s="32"/>
      <c r="B281" s="33"/>
      <c r="C281" s="202" t="s">
        <v>842</v>
      </c>
      <c r="D281" s="202" t="s">
        <v>142</v>
      </c>
      <c r="E281" s="203" t="s">
        <v>843</v>
      </c>
      <c r="F281" s="204" t="s">
        <v>844</v>
      </c>
      <c r="G281" s="205" t="s">
        <v>135</v>
      </c>
      <c r="H281" s="206">
        <v>2</v>
      </c>
      <c r="I281" s="207"/>
      <c r="J281" s="208">
        <f t="shared" si="80"/>
        <v>0</v>
      </c>
      <c r="K281" s="204" t="s">
        <v>136</v>
      </c>
      <c r="L281" s="209"/>
      <c r="M281" s="210" t="s">
        <v>19</v>
      </c>
      <c r="N281" s="211" t="s">
        <v>43</v>
      </c>
      <c r="O281" s="62"/>
      <c r="P281" s="194">
        <f t="shared" si="81"/>
        <v>0</v>
      </c>
      <c r="Q281" s="194">
        <v>0</v>
      </c>
      <c r="R281" s="194">
        <f t="shared" si="82"/>
        <v>0</v>
      </c>
      <c r="S281" s="194">
        <v>0</v>
      </c>
      <c r="T281" s="195">
        <f t="shared" si="8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6" t="s">
        <v>170</v>
      </c>
      <c r="AT281" s="196" t="s">
        <v>142</v>
      </c>
      <c r="AU281" s="196" t="s">
        <v>80</v>
      </c>
      <c r="AY281" s="15" t="s">
        <v>128</v>
      </c>
      <c r="BE281" s="197">
        <f t="shared" si="84"/>
        <v>0</v>
      </c>
      <c r="BF281" s="197">
        <f t="shared" si="85"/>
        <v>0</v>
      </c>
      <c r="BG281" s="197">
        <f t="shared" si="86"/>
        <v>0</v>
      </c>
      <c r="BH281" s="197">
        <f t="shared" si="87"/>
        <v>0</v>
      </c>
      <c r="BI281" s="197">
        <f t="shared" si="88"/>
        <v>0</v>
      </c>
      <c r="BJ281" s="15" t="s">
        <v>80</v>
      </c>
      <c r="BK281" s="197">
        <f t="shared" si="89"/>
        <v>0</v>
      </c>
      <c r="BL281" s="15" t="s">
        <v>154</v>
      </c>
      <c r="BM281" s="196" t="s">
        <v>845</v>
      </c>
    </row>
    <row r="282" spans="1:65" s="2" customFormat="1" ht="21.75" customHeight="1">
      <c r="A282" s="32"/>
      <c r="B282" s="33"/>
      <c r="C282" s="202" t="s">
        <v>846</v>
      </c>
      <c r="D282" s="202" t="s">
        <v>142</v>
      </c>
      <c r="E282" s="203" t="s">
        <v>847</v>
      </c>
      <c r="F282" s="204" t="s">
        <v>848</v>
      </c>
      <c r="G282" s="205" t="s">
        <v>135</v>
      </c>
      <c r="H282" s="206">
        <v>2</v>
      </c>
      <c r="I282" s="207"/>
      <c r="J282" s="208">
        <f t="shared" si="80"/>
        <v>0</v>
      </c>
      <c r="K282" s="204" t="s">
        <v>136</v>
      </c>
      <c r="L282" s="209"/>
      <c r="M282" s="210" t="s">
        <v>19</v>
      </c>
      <c r="N282" s="211" t="s">
        <v>43</v>
      </c>
      <c r="O282" s="62"/>
      <c r="P282" s="194">
        <f t="shared" si="81"/>
        <v>0</v>
      </c>
      <c r="Q282" s="194">
        <v>0</v>
      </c>
      <c r="R282" s="194">
        <f t="shared" si="82"/>
        <v>0</v>
      </c>
      <c r="S282" s="194">
        <v>0</v>
      </c>
      <c r="T282" s="195">
        <f t="shared" si="8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6" t="s">
        <v>170</v>
      </c>
      <c r="AT282" s="196" t="s">
        <v>142</v>
      </c>
      <c r="AU282" s="196" t="s">
        <v>80</v>
      </c>
      <c r="AY282" s="15" t="s">
        <v>128</v>
      </c>
      <c r="BE282" s="197">
        <f t="shared" si="84"/>
        <v>0</v>
      </c>
      <c r="BF282" s="197">
        <f t="shared" si="85"/>
        <v>0</v>
      </c>
      <c r="BG282" s="197">
        <f t="shared" si="86"/>
        <v>0</v>
      </c>
      <c r="BH282" s="197">
        <f t="shared" si="87"/>
        <v>0</v>
      </c>
      <c r="BI282" s="197">
        <f t="shared" si="88"/>
        <v>0</v>
      </c>
      <c r="BJ282" s="15" t="s">
        <v>80</v>
      </c>
      <c r="BK282" s="197">
        <f t="shared" si="89"/>
        <v>0</v>
      </c>
      <c r="BL282" s="15" t="s">
        <v>154</v>
      </c>
      <c r="BM282" s="196" t="s">
        <v>849</v>
      </c>
    </row>
    <row r="283" spans="1:65" s="2" customFormat="1" ht="21.75" customHeight="1">
      <c r="A283" s="32"/>
      <c r="B283" s="33"/>
      <c r="C283" s="202" t="s">
        <v>850</v>
      </c>
      <c r="D283" s="202" t="s">
        <v>142</v>
      </c>
      <c r="E283" s="203" t="s">
        <v>851</v>
      </c>
      <c r="F283" s="204" t="s">
        <v>852</v>
      </c>
      <c r="G283" s="205" t="s">
        <v>135</v>
      </c>
      <c r="H283" s="206">
        <v>2</v>
      </c>
      <c r="I283" s="207"/>
      <c r="J283" s="208">
        <f t="shared" si="80"/>
        <v>0</v>
      </c>
      <c r="K283" s="204" t="s">
        <v>136</v>
      </c>
      <c r="L283" s="209"/>
      <c r="M283" s="210" t="s">
        <v>19</v>
      </c>
      <c r="N283" s="211" t="s">
        <v>43</v>
      </c>
      <c r="O283" s="62"/>
      <c r="P283" s="194">
        <f t="shared" si="81"/>
        <v>0</v>
      </c>
      <c r="Q283" s="194">
        <v>0</v>
      </c>
      <c r="R283" s="194">
        <f t="shared" si="82"/>
        <v>0</v>
      </c>
      <c r="S283" s="194">
        <v>0</v>
      </c>
      <c r="T283" s="195">
        <f t="shared" si="8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6" t="s">
        <v>170</v>
      </c>
      <c r="AT283" s="196" t="s">
        <v>142</v>
      </c>
      <c r="AU283" s="196" t="s">
        <v>80</v>
      </c>
      <c r="AY283" s="15" t="s">
        <v>128</v>
      </c>
      <c r="BE283" s="197">
        <f t="shared" si="84"/>
        <v>0</v>
      </c>
      <c r="BF283" s="197">
        <f t="shared" si="85"/>
        <v>0</v>
      </c>
      <c r="BG283" s="197">
        <f t="shared" si="86"/>
        <v>0</v>
      </c>
      <c r="BH283" s="197">
        <f t="shared" si="87"/>
        <v>0</v>
      </c>
      <c r="BI283" s="197">
        <f t="shared" si="88"/>
        <v>0</v>
      </c>
      <c r="BJ283" s="15" t="s">
        <v>80</v>
      </c>
      <c r="BK283" s="197">
        <f t="shared" si="89"/>
        <v>0</v>
      </c>
      <c r="BL283" s="15" t="s">
        <v>154</v>
      </c>
      <c r="BM283" s="196" t="s">
        <v>853</v>
      </c>
    </row>
    <row r="284" spans="1:65" s="2" customFormat="1" ht="21.75" customHeight="1">
      <c r="A284" s="32"/>
      <c r="B284" s="33"/>
      <c r="C284" s="202" t="s">
        <v>854</v>
      </c>
      <c r="D284" s="202" t="s">
        <v>142</v>
      </c>
      <c r="E284" s="203" t="s">
        <v>855</v>
      </c>
      <c r="F284" s="204" t="s">
        <v>856</v>
      </c>
      <c r="G284" s="205" t="s">
        <v>135</v>
      </c>
      <c r="H284" s="206">
        <v>9</v>
      </c>
      <c r="I284" s="207"/>
      <c r="J284" s="208">
        <f t="shared" si="80"/>
        <v>0</v>
      </c>
      <c r="K284" s="204" t="s">
        <v>136</v>
      </c>
      <c r="L284" s="209"/>
      <c r="M284" s="210" t="s">
        <v>19</v>
      </c>
      <c r="N284" s="211" t="s">
        <v>43</v>
      </c>
      <c r="O284" s="62"/>
      <c r="P284" s="194">
        <f t="shared" si="81"/>
        <v>0</v>
      </c>
      <c r="Q284" s="194">
        <v>0</v>
      </c>
      <c r="R284" s="194">
        <f t="shared" si="82"/>
        <v>0</v>
      </c>
      <c r="S284" s="194">
        <v>0</v>
      </c>
      <c r="T284" s="195">
        <f t="shared" si="8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6" t="s">
        <v>170</v>
      </c>
      <c r="AT284" s="196" t="s">
        <v>142</v>
      </c>
      <c r="AU284" s="196" t="s">
        <v>80</v>
      </c>
      <c r="AY284" s="15" t="s">
        <v>128</v>
      </c>
      <c r="BE284" s="197">
        <f t="shared" si="84"/>
        <v>0</v>
      </c>
      <c r="BF284" s="197">
        <f t="shared" si="85"/>
        <v>0</v>
      </c>
      <c r="BG284" s="197">
        <f t="shared" si="86"/>
        <v>0</v>
      </c>
      <c r="BH284" s="197">
        <f t="shared" si="87"/>
        <v>0</v>
      </c>
      <c r="BI284" s="197">
        <f t="shared" si="88"/>
        <v>0</v>
      </c>
      <c r="BJ284" s="15" t="s">
        <v>80</v>
      </c>
      <c r="BK284" s="197">
        <f t="shared" si="89"/>
        <v>0</v>
      </c>
      <c r="BL284" s="15" t="s">
        <v>154</v>
      </c>
      <c r="BM284" s="196" t="s">
        <v>857</v>
      </c>
    </row>
    <row r="285" spans="1:65" s="2" customFormat="1" ht="21.75" customHeight="1">
      <c r="A285" s="32"/>
      <c r="B285" s="33"/>
      <c r="C285" s="202" t="s">
        <v>858</v>
      </c>
      <c r="D285" s="202" t="s">
        <v>142</v>
      </c>
      <c r="E285" s="203" t="s">
        <v>859</v>
      </c>
      <c r="F285" s="204" t="s">
        <v>860</v>
      </c>
      <c r="G285" s="205" t="s">
        <v>135</v>
      </c>
      <c r="H285" s="206">
        <v>4</v>
      </c>
      <c r="I285" s="207"/>
      <c r="J285" s="208">
        <f t="shared" si="80"/>
        <v>0</v>
      </c>
      <c r="K285" s="204" t="s">
        <v>136</v>
      </c>
      <c r="L285" s="209"/>
      <c r="M285" s="210" t="s">
        <v>19</v>
      </c>
      <c r="N285" s="211" t="s">
        <v>43</v>
      </c>
      <c r="O285" s="62"/>
      <c r="P285" s="194">
        <f t="shared" si="81"/>
        <v>0</v>
      </c>
      <c r="Q285" s="194">
        <v>0</v>
      </c>
      <c r="R285" s="194">
        <f t="shared" si="82"/>
        <v>0</v>
      </c>
      <c r="S285" s="194">
        <v>0</v>
      </c>
      <c r="T285" s="195">
        <f t="shared" si="8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6" t="s">
        <v>170</v>
      </c>
      <c r="AT285" s="196" t="s">
        <v>142</v>
      </c>
      <c r="AU285" s="196" t="s">
        <v>80</v>
      </c>
      <c r="AY285" s="15" t="s">
        <v>128</v>
      </c>
      <c r="BE285" s="197">
        <f t="shared" si="84"/>
        <v>0</v>
      </c>
      <c r="BF285" s="197">
        <f t="shared" si="85"/>
        <v>0</v>
      </c>
      <c r="BG285" s="197">
        <f t="shared" si="86"/>
        <v>0</v>
      </c>
      <c r="BH285" s="197">
        <f t="shared" si="87"/>
        <v>0</v>
      </c>
      <c r="BI285" s="197">
        <f t="shared" si="88"/>
        <v>0</v>
      </c>
      <c r="BJ285" s="15" t="s">
        <v>80</v>
      </c>
      <c r="BK285" s="197">
        <f t="shared" si="89"/>
        <v>0</v>
      </c>
      <c r="BL285" s="15" t="s">
        <v>154</v>
      </c>
      <c r="BM285" s="196" t="s">
        <v>861</v>
      </c>
    </row>
    <row r="286" spans="1:65" s="2" customFormat="1" ht="21.75" customHeight="1">
      <c r="A286" s="32"/>
      <c r="B286" s="33"/>
      <c r="C286" s="202" t="s">
        <v>862</v>
      </c>
      <c r="D286" s="202" t="s">
        <v>142</v>
      </c>
      <c r="E286" s="203" t="s">
        <v>863</v>
      </c>
      <c r="F286" s="204" t="s">
        <v>864</v>
      </c>
      <c r="G286" s="205" t="s">
        <v>135</v>
      </c>
      <c r="H286" s="206">
        <v>4</v>
      </c>
      <c r="I286" s="207"/>
      <c r="J286" s="208">
        <f t="shared" si="80"/>
        <v>0</v>
      </c>
      <c r="K286" s="204" t="s">
        <v>136</v>
      </c>
      <c r="L286" s="209"/>
      <c r="M286" s="210" t="s">
        <v>19</v>
      </c>
      <c r="N286" s="211" t="s">
        <v>43</v>
      </c>
      <c r="O286" s="62"/>
      <c r="P286" s="194">
        <f t="shared" si="81"/>
        <v>0</v>
      </c>
      <c r="Q286" s="194">
        <v>0</v>
      </c>
      <c r="R286" s="194">
        <f t="shared" si="82"/>
        <v>0</v>
      </c>
      <c r="S286" s="194">
        <v>0</v>
      </c>
      <c r="T286" s="195">
        <f t="shared" si="8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6" t="s">
        <v>170</v>
      </c>
      <c r="AT286" s="196" t="s">
        <v>142</v>
      </c>
      <c r="AU286" s="196" t="s">
        <v>80</v>
      </c>
      <c r="AY286" s="15" t="s">
        <v>128</v>
      </c>
      <c r="BE286" s="197">
        <f t="shared" si="84"/>
        <v>0</v>
      </c>
      <c r="BF286" s="197">
        <f t="shared" si="85"/>
        <v>0</v>
      </c>
      <c r="BG286" s="197">
        <f t="shared" si="86"/>
        <v>0</v>
      </c>
      <c r="BH286" s="197">
        <f t="shared" si="87"/>
        <v>0</v>
      </c>
      <c r="BI286" s="197">
        <f t="shared" si="88"/>
        <v>0</v>
      </c>
      <c r="BJ286" s="15" t="s">
        <v>80</v>
      </c>
      <c r="BK286" s="197">
        <f t="shared" si="89"/>
        <v>0</v>
      </c>
      <c r="BL286" s="15" t="s">
        <v>154</v>
      </c>
      <c r="BM286" s="196" t="s">
        <v>865</v>
      </c>
    </row>
    <row r="287" spans="1:65" s="2" customFormat="1" ht="21.75" customHeight="1">
      <c r="A287" s="32"/>
      <c r="B287" s="33"/>
      <c r="C287" s="202" t="s">
        <v>866</v>
      </c>
      <c r="D287" s="202" t="s">
        <v>142</v>
      </c>
      <c r="E287" s="203" t="s">
        <v>867</v>
      </c>
      <c r="F287" s="204" t="s">
        <v>868</v>
      </c>
      <c r="G287" s="205" t="s">
        <v>145</v>
      </c>
      <c r="H287" s="206">
        <v>158</v>
      </c>
      <c r="I287" s="207"/>
      <c r="J287" s="208">
        <f t="shared" si="80"/>
        <v>0</v>
      </c>
      <c r="K287" s="204" t="s">
        <v>136</v>
      </c>
      <c r="L287" s="209"/>
      <c r="M287" s="210" t="s">
        <v>19</v>
      </c>
      <c r="N287" s="211" t="s">
        <v>43</v>
      </c>
      <c r="O287" s="62"/>
      <c r="P287" s="194">
        <f t="shared" si="81"/>
        <v>0</v>
      </c>
      <c r="Q287" s="194">
        <v>0</v>
      </c>
      <c r="R287" s="194">
        <f t="shared" si="82"/>
        <v>0</v>
      </c>
      <c r="S287" s="194">
        <v>0</v>
      </c>
      <c r="T287" s="195">
        <f t="shared" si="8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6" t="s">
        <v>170</v>
      </c>
      <c r="AT287" s="196" t="s">
        <v>142</v>
      </c>
      <c r="AU287" s="196" t="s">
        <v>80</v>
      </c>
      <c r="AY287" s="15" t="s">
        <v>128</v>
      </c>
      <c r="BE287" s="197">
        <f t="shared" si="84"/>
        <v>0</v>
      </c>
      <c r="BF287" s="197">
        <f t="shared" si="85"/>
        <v>0</v>
      </c>
      <c r="BG287" s="197">
        <f t="shared" si="86"/>
        <v>0</v>
      </c>
      <c r="BH287" s="197">
        <f t="shared" si="87"/>
        <v>0</v>
      </c>
      <c r="BI287" s="197">
        <f t="shared" si="88"/>
        <v>0</v>
      </c>
      <c r="BJ287" s="15" t="s">
        <v>80</v>
      </c>
      <c r="BK287" s="197">
        <f t="shared" si="89"/>
        <v>0</v>
      </c>
      <c r="BL287" s="15" t="s">
        <v>154</v>
      </c>
      <c r="BM287" s="196" t="s">
        <v>869</v>
      </c>
    </row>
    <row r="288" spans="1:65" s="2" customFormat="1" ht="21.75" customHeight="1">
      <c r="A288" s="32"/>
      <c r="B288" s="33"/>
      <c r="C288" s="202" t="s">
        <v>870</v>
      </c>
      <c r="D288" s="202" t="s">
        <v>142</v>
      </c>
      <c r="E288" s="203" t="s">
        <v>871</v>
      </c>
      <c r="F288" s="204" t="s">
        <v>872</v>
      </c>
      <c r="G288" s="205" t="s">
        <v>145</v>
      </c>
      <c r="H288" s="206">
        <v>81</v>
      </c>
      <c r="I288" s="207"/>
      <c r="J288" s="208">
        <f t="shared" si="80"/>
        <v>0</v>
      </c>
      <c r="K288" s="204" t="s">
        <v>136</v>
      </c>
      <c r="L288" s="209"/>
      <c r="M288" s="210" t="s">
        <v>19</v>
      </c>
      <c r="N288" s="211" t="s">
        <v>43</v>
      </c>
      <c r="O288" s="62"/>
      <c r="P288" s="194">
        <f t="shared" si="81"/>
        <v>0</v>
      </c>
      <c r="Q288" s="194">
        <v>0</v>
      </c>
      <c r="R288" s="194">
        <f t="shared" si="82"/>
        <v>0</v>
      </c>
      <c r="S288" s="194">
        <v>0</v>
      </c>
      <c r="T288" s="195">
        <f t="shared" si="8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6" t="s">
        <v>170</v>
      </c>
      <c r="AT288" s="196" t="s">
        <v>142</v>
      </c>
      <c r="AU288" s="196" t="s">
        <v>80</v>
      </c>
      <c r="AY288" s="15" t="s">
        <v>128</v>
      </c>
      <c r="BE288" s="197">
        <f t="shared" si="84"/>
        <v>0</v>
      </c>
      <c r="BF288" s="197">
        <f t="shared" si="85"/>
        <v>0</v>
      </c>
      <c r="BG288" s="197">
        <f t="shared" si="86"/>
        <v>0</v>
      </c>
      <c r="BH288" s="197">
        <f t="shared" si="87"/>
        <v>0</v>
      </c>
      <c r="BI288" s="197">
        <f t="shared" si="88"/>
        <v>0</v>
      </c>
      <c r="BJ288" s="15" t="s">
        <v>80</v>
      </c>
      <c r="BK288" s="197">
        <f t="shared" si="89"/>
        <v>0</v>
      </c>
      <c r="BL288" s="15" t="s">
        <v>154</v>
      </c>
      <c r="BM288" s="196" t="s">
        <v>873</v>
      </c>
    </row>
    <row r="289" spans="1:65" s="2" customFormat="1" ht="21.75" customHeight="1">
      <c r="A289" s="32"/>
      <c r="B289" s="33"/>
      <c r="C289" s="202" t="s">
        <v>874</v>
      </c>
      <c r="D289" s="202" t="s">
        <v>142</v>
      </c>
      <c r="E289" s="203" t="s">
        <v>875</v>
      </c>
      <c r="F289" s="204" t="s">
        <v>876</v>
      </c>
      <c r="G289" s="205" t="s">
        <v>135</v>
      </c>
      <c r="H289" s="206">
        <v>1</v>
      </c>
      <c r="I289" s="207"/>
      <c r="J289" s="208">
        <f t="shared" si="80"/>
        <v>0</v>
      </c>
      <c r="K289" s="204" t="s">
        <v>136</v>
      </c>
      <c r="L289" s="209"/>
      <c r="M289" s="210" t="s">
        <v>19</v>
      </c>
      <c r="N289" s="211" t="s">
        <v>43</v>
      </c>
      <c r="O289" s="62"/>
      <c r="P289" s="194">
        <f t="shared" si="81"/>
        <v>0</v>
      </c>
      <c r="Q289" s="194">
        <v>0</v>
      </c>
      <c r="R289" s="194">
        <f t="shared" si="82"/>
        <v>0</v>
      </c>
      <c r="S289" s="194">
        <v>0</v>
      </c>
      <c r="T289" s="195">
        <f t="shared" si="8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6" t="s">
        <v>170</v>
      </c>
      <c r="AT289" s="196" t="s">
        <v>142</v>
      </c>
      <c r="AU289" s="196" t="s">
        <v>80</v>
      </c>
      <c r="AY289" s="15" t="s">
        <v>128</v>
      </c>
      <c r="BE289" s="197">
        <f t="shared" si="84"/>
        <v>0</v>
      </c>
      <c r="BF289" s="197">
        <f t="shared" si="85"/>
        <v>0</v>
      </c>
      <c r="BG289" s="197">
        <f t="shared" si="86"/>
        <v>0</v>
      </c>
      <c r="BH289" s="197">
        <f t="shared" si="87"/>
        <v>0</v>
      </c>
      <c r="BI289" s="197">
        <f t="shared" si="88"/>
        <v>0</v>
      </c>
      <c r="BJ289" s="15" t="s">
        <v>80</v>
      </c>
      <c r="BK289" s="197">
        <f t="shared" si="89"/>
        <v>0</v>
      </c>
      <c r="BL289" s="15" t="s">
        <v>154</v>
      </c>
      <c r="BM289" s="196" t="s">
        <v>877</v>
      </c>
    </row>
    <row r="290" spans="1:65" s="2" customFormat="1" ht="16.5" customHeight="1">
      <c r="A290" s="32"/>
      <c r="B290" s="33"/>
      <c r="C290" s="202" t="s">
        <v>878</v>
      </c>
      <c r="D290" s="202" t="s">
        <v>142</v>
      </c>
      <c r="E290" s="203" t="s">
        <v>879</v>
      </c>
      <c r="F290" s="204" t="s">
        <v>880</v>
      </c>
      <c r="G290" s="205" t="s">
        <v>135</v>
      </c>
      <c r="H290" s="206">
        <v>15</v>
      </c>
      <c r="I290" s="207"/>
      <c r="J290" s="208">
        <f t="shared" si="80"/>
        <v>0</v>
      </c>
      <c r="K290" s="204" t="s">
        <v>19</v>
      </c>
      <c r="L290" s="209"/>
      <c r="M290" s="210" t="s">
        <v>19</v>
      </c>
      <c r="N290" s="211" t="s">
        <v>43</v>
      </c>
      <c r="O290" s="62"/>
      <c r="P290" s="194">
        <f t="shared" si="81"/>
        <v>0</v>
      </c>
      <c r="Q290" s="194">
        <v>0</v>
      </c>
      <c r="R290" s="194">
        <f t="shared" si="82"/>
        <v>0</v>
      </c>
      <c r="S290" s="194">
        <v>0</v>
      </c>
      <c r="T290" s="195">
        <f t="shared" si="8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6" t="s">
        <v>170</v>
      </c>
      <c r="AT290" s="196" t="s">
        <v>142</v>
      </c>
      <c r="AU290" s="196" t="s">
        <v>80</v>
      </c>
      <c r="AY290" s="15" t="s">
        <v>128</v>
      </c>
      <c r="BE290" s="197">
        <f t="shared" si="84"/>
        <v>0</v>
      </c>
      <c r="BF290" s="197">
        <f t="shared" si="85"/>
        <v>0</v>
      </c>
      <c r="BG290" s="197">
        <f t="shared" si="86"/>
        <v>0</v>
      </c>
      <c r="BH290" s="197">
        <f t="shared" si="87"/>
        <v>0</v>
      </c>
      <c r="BI290" s="197">
        <f t="shared" si="88"/>
        <v>0</v>
      </c>
      <c r="BJ290" s="15" t="s">
        <v>80</v>
      </c>
      <c r="BK290" s="197">
        <f t="shared" si="89"/>
        <v>0</v>
      </c>
      <c r="BL290" s="15" t="s">
        <v>154</v>
      </c>
      <c r="BM290" s="196" t="s">
        <v>881</v>
      </c>
    </row>
    <row r="291" spans="1:65" s="2" customFormat="1" ht="21.75" customHeight="1">
      <c r="A291" s="32"/>
      <c r="B291" s="33"/>
      <c r="C291" s="202" t="s">
        <v>882</v>
      </c>
      <c r="D291" s="202" t="s">
        <v>142</v>
      </c>
      <c r="E291" s="203" t="s">
        <v>883</v>
      </c>
      <c r="F291" s="204" t="s">
        <v>884</v>
      </c>
      <c r="G291" s="205" t="s">
        <v>135</v>
      </c>
      <c r="H291" s="206">
        <v>12</v>
      </c>
      <c r="I291" s="207"/>
      <c r="J291" s="208">
        <f t="shared" si="80"/>
        <v>0</v>
      </c>
      <c r="K291" s="204" t="s">
        <v>136</v>
      </c>
      <c r="L291" s="209"/>
      <c r="M291" s="210" t="s">
        <v>19</v>
      </c>
      <c r="N291" s="211" t="s">
        <v>43</v>
      </c>
      <c r="O291" s="62"/>
      <c r="P291" s="194">
        <f t="shared" si="81"/>
        <v>0</v>
      </c>
      <c r="Q291" s="194">
        <v>0</v>
      </c>
      <c r="R291" s="194">
        <f t="shared" si="82"/>
        <v>0</v>
      </c>
      <c r="S291" s="194">
        <v>0</v>
      </c>
      <c r="T291" s="195">
        <f t="shared" si="8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6" t="s">
        <v>170</v>
      </c>
      <c r="AT291" s="196" t="s">
        <v>142</v>
      </c>
      <c r="AU291" s="196" t="s">
        <v>80</v>
      </c>
      <c r="AY291" s="15" t="s">
        <v>128</v>
      </c>
      <c r="BE291" s="197">
        <f t="shared" si="84"/>
        <v>0</v>
      </c>
      <c r="BF291" s="197">
        <f t="shared" si="85"/>
        <v>0</v>
      </c>
      <c r="BG291" s="197">
        <f t="shared" si="86"/>
        <v>0</v>
      </c>
      <c r="BH291" s="197">
        <f t="shared" si="87"/>
        <v>0</v>
      </c>
      <c r="BI291" s="197">
        <f t="shared" si="88"/>
        <v>0</v>
      </c>
      <c r="BJ291" s="15" t="s">
        <v>80</v>
      </c>
      <c r="BK291" s="197">
        <f t="shared" si="89"/>
        <v>0</v>
      </c>
      <c r="BL291" s="15" t="s">
        <v>154</v>
      </c>
      <c r="BM291" s="196" t="s">
        <v>885</v>
      </c>
    </row>
    <row r="292" spans="1:65" s="2" customFormat="1" ht="21.75" customHeight="1">
      <c r="A292" s="32"/>
      <c r="B292" s="33"/>
      <c r="C292" s="202" t="s">
        <v>886</v>
      </c>
      <c r="D292" s="202" t="s">
        <v>142</v>
      </c>
      <c r="E292" s="203" t="s">
        <v>887</v>
      </c>
      <c r="F292" s="204" t="s">
        <v>888</v>
      </c>
      <c r="G292" s="205" t="s">
        <v>135</v>
      </c>
      <c r="H292" s="206">
        <v>2</v>
      </c>
      <c r="I292" s="207"/>
      <c r="J292" s="208">
        <f t="shared" si="80"/>
        <v>0</v>
      </c>
      <c r="K292" s="204" t="s">
        <v>136</v>
      </c>
      <c r="L292" s="209"/>
      <c r="M292" s="210" t="s">
        <v>19</v>
      </c>
      <c r="N292" s="211" t="s">
        <v>43</v>
      </c>
      <c r="O292" s="62"/>
      <c r="P292" s="194">
        <f t="shared" si="81"/>
        <v>0</v>
      </c>
      <c r="Q292" s="194">
        <v>0</v>
      </c>
      <c r="R292" s="194">
        <f t="shared" si="82"/>
        <v>0</v>
      </c>
      <c r="S292" s="194">
        <v>0</v>
      </c>
      <c r="T292" s="195">
        <f t="shared" si="8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6" t="s">
        <v>170</v>
      </c>
      <c r="AT292" s="196" t="s">
        <v>142</v>
      </c>
      <c r="AU292" s="196" t="s">
        <v>80</v>
      </c>
      <c r="AY292" s="15" t="s">
        <v>128</v>
      </c>
      <c r="BE292" s="197">
        <f t="shared" si="84"/>
        <v>0</v>
      </c>
      <c r="BF292" s="197">
        <f t="shared" si="85"/>
        <v>0</v>
      </c>
      <c r="BG292" s="197">
        <f t="shared" si="86"/>
        <v>0</v>
      </c>
      <c r="BH292" s="197">
        <f t="shared" si="87"/>
        <v>0</v>
      </c>
      <c r="BI292" s="197">
        <f t="shared" si="88"/>
        <v>0</v>
      </c>
      <c r="BJ292" s="15" t="s">
        <v>80</v>
      </c>
      <c r="BK292" s="197">
        <f t="shared" si="89"/>
        <v>0</v>
      </c>
      <c r="BL292" s="15" t="s">
        <v>154</v>
      </c>
      <c r="BM292" s="196" t="s">
        <v>889</v>
      </c>
    </row>
    <row r="293" spans="1:65" s="2" customFormat="1" ht="21.75" customHeight="1">
      <c r="A293" s="32"/>
      <c r="B293" s="33"/>
      <c r="C293" s="202" t="s">
        <v>890</v>
      </c>
      <c r="D293" s="202" t="s">
        <v>142</v>
      </c>
      <c r="E293" s="203" t="s">
        <v>891</v>
      </c>
      <c r="F293" s="204" t="s">
        <v>892</v>
      </c>
      <c r="G293" s="205" t="s">
        <v>135</v>
      </c>
      <c r="H293" s="206">
        <v>2</v>
      </c>
      <c r="I293" s="207"/>
      <c r="J293" s="208">
        <f t="shared" si="80"/>
        <v>0</v>
      </c>
      <c r="K293" s="204" t="s">
        <v>136</v>
      </c>
      <c r="L293" s="209"/>
      <c r="M293" s="210" t="s">
        <v>19</v>
      </c>
      <c r="N293" s="211" t="s">
        <v>43</v>
      </c>
      <c r="O293" s="62"/>
      <c r="P293" s="194">
        <f t="shared" si="81"/>
        <v>0</v>
      </c>
      <c r="Q293" s="194">
        <v>0</v>
      </c>
      <c r="R293" s="194">
        <f t="shared" si="82"/>
        <v>0</v>
      </c>
      <c r="S293" s="194">
        <v>0</v>
      </c>
      <c r="T293" s="195">
        <f t="shared" si="8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6" t="s">
        <v>170</v>
      </c>
      <c r="AT293" s="196" t="s">
        <v>142</v>
      </c>
      <c r="AU293" s="196" t="s">
        <v>80</v>
      </c>
      <c r="AY293" s="15" t="s">
        <v>128</v>
      </c>
      <c r="BE293" s="197">
        <f t="shared" si="84"/>
        <v>0</v>
      </c>
      <c r="BF293" s="197">
        <f t="shared" si="85"/>
        <v>0</v>
      </c>
      <c r="BG293" s="197">
        <f t="shared" si="86"/>
        <v>0</v>
      </c>
      <c r="BH293" s="197">
        <f t="shared" si="87"/>
        <v>0</v>
      </c>
      <c r="BI293" s="197">
        <f t="shared" si="88"/>
        <v>0</v>
      </c>
      <c r="BJ293" s="15" t="s">
        <v>80</v>
      </c>
      <c r="BK293" s="197">
        <f t="shared" si="89"/>
        <v>0</v>
      </c>
      <c r="BL293" s="15" t="s">
        <v>154</v>
      </c>
      <c r="BM293" s="196" t="s">
        <v>893</v>
      </c>
    </row>
    <row r="294" spans="1:65" s="2" customFormat="1" ht="21.75" customHeight="1">
      <c r="A294" s="32"/>
      <c r="B294" s="33"/>
      <c r="C294" s="202" t="s">
        <v>894</v>
      </c>
      <c r="D294" s="202" t="s">
        <v>142</v>
      </c>
      <c r="E294" s="203" t="s">
        <v>895</v>
      </c>
      <c r="F294" s="204" t="s">
        <v>896</v>
      </c>
      <c r="G294" s="205" t="s">
        <v>135</v>
      </c>
      <c r="H294" s="206">
        <v>2</v>
      </c>
      <c r="I294" s="207"/>
      <c r="J294" s="208">
        <f t="shared" ref="J294:J325" si="90">ROUND(I294*H294,2)</f>
        <v>0</v>
      </c>
      <c r="K294" s="204" t="s">
        <v>136</v>
      </c>
      <c r="L294" s="209"/>
      <c r="M294" s="210" t="s">
        <v>19</v>
      </c>
      <c r="N294" s="211" t="s">
        <v>43</v>
      </c>
      <c r="O294" s="62"/>
      <c r="P294" s="194">
        <f t="shared" ref="P294:P325" si="91">O294*H294</f>
        <v>0</v>
      </c>
      <c r="Q294" s="194">
        <v>0</v>
      </c>
      <c r="R294" s="194">
        <f t="shared" ref="R294:R325" si="92">Q294*H294</f>
        <v>0</v>
      </c>
      <c r="S294" s="194">
        <v>0</v>
      </c>
      <c r="T294" s="195">
        <f t="shared" ref="T294:T325" si="93"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6" t="s">
        <v>170</v>
      </c>
      <c r="AT294" s="196" t="s">
        <v>142</v>
      </c>
      <c r="AU294" s="196" t="s">
        <v>80</v>
      </c>
      <c r="AY294" s="15" t="s">
        <v>128</v>
      </c>
      <c r="BE294" s="197">
        <f t="shared" ref="BE294:BE325" si="94">IF(N294="základní",J294,0)</f>
        <v>0</v>
      </c>
      <c r="BF294" s="197">
        <f t="shared" ref="BF294:BF325" si="95">IF(N294="snížená",J294,0)</f>
        <v>0</v>
      </c>
      <c r="BG294" s="197">
        <f t="shared" ref="BG294:BG325" si="96">IF(N294="zákl. přenesená",J294,0)</f>
        <v>0</v>
      </c>
      <c r="BH294" s="197">
        <f t="shared" ref="BH294:BH325" si="97">IF(N294="sníž. přenesená",J294,0)</f>
        <v>0</v>
      </c>
      <c r="BI294" s="197">
        <f t="shared" ref="BI294:BI325" si="98">IF(N294="nulová",J294,0)</f>
        <v>0</v>
      </c>
      <c r="BJ294" s="15" t="s">
        <v>80</v>
      </c>
      <c r="BK294" s="197">
        <f t="shared" ref="BK294:BK325" si="99">ROUND(I294*H294,2)</f>
        <v>0</v>
      </c>
      <c r="BL294" s="15" t="s">
        <v>154</v>
      </c>
      <c r="BM294" s="196" t="s">
        <v>897</v>
      </c>
    </row>
    <row r="295" spans="1:65" s="2" customFormat="1" ht="21.75" customHeight="1">
      <c r="A295" s="32"/>
      <c r="B295" s="33"/>
      <c r="C295" s="202" t="s">
        <v>898</v>
      </c>
      <c r="D295" s="202" t="s">
        <v>142</v>
      </c>
      <c r="E295" s="203" t="s">
        <v>899</v>
      </c>
      <c r="F295" s="204" t="s">
        <v>900</v>
      </c>
      <c r="G295" s="205" t="s">
        <v>135</v>
      </c>
      <c r="H295" s="206">
        <v>1</v>
      </c>
      <c r="I295" s="207"/>
      <c r="J295" s="208">
        <f t="shared" si="90"/>
        <v>0</v>
      </c>
      <c r="K295" s="204" t="s">
        <v>136</v>
      </c>
      <c r="L295" s="209"/>
      <c r="M295" s="210" t="s">
        <v>19</v>
      </c>
      <c r="N295" s="211" t="s">
        <v>43</v>
      </c>
      <c r="O295" s="62"/>
      <c r="P295" s="194">
        <f t="shared" si="91"/>
        <v>0</v>
      </c>
      <c r="Q295" s="194">
        <v>0</v>
      </c>
      <c r="R295" s="194">
        <f t="shared" si="92"/>
        <v>0</v>
      </c>
      <c r="S295" s="194">
        <v>0</v>
      </c>
      <c r="T295" s="195">
        <f t="shared" si="9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6" t="s">
        <v>170</v>
      </c>
      <c r="AT295" s="196" t="s">
        <v>142</v>
      </c>
      <c r="AU295" s="196" t="s">
        <v>80</v>
      </c>
      <c r="AY295" s="15" t="s">
        <v>128</v>
      </c>
      <c r="BE295" s="197">
        <f t="shared" si="94"/>
        <v>0</v>
      </c>
      <c r="BF295" s="197">
        <f t="shared" si="95"/>
        <v>0</v>
      </c>
      <c r="BG295" s="197">
        <f t="shared" si="96"/>
        <v>0</v>
      </c>
      <c r="BH295" s="197">
        <f t="shared" si="97"/>
        <v>0</v>
      </c>
      <c r="BI295" s="197">
        <f t="shared" si="98"/>
        <v>0</v>
      </c>
      <c r="BJ295" s="15" t="s">
        <v>80</v>
      </c>
      <c r="BK295" s="197">
        <f t="shared" si="99"/>
        <v>0</v>
      </c>
      <c r="BL295" s="15" t="s">
        <v>154</v>
      </c>
      <c r="BM295" s="196" t="s">
        <v>901</v>
      </c>
    </row>
    <row r="296" spans="1:65" s="2" customFormat="1" ht="21.75" customHeight="1">
      <c r="A296" s="32"/>
      <c r="B296" s="33"/>
      <c r="C296" s="202" t="s">
        <v>902</v>
      </c>
      <c r="D296" s="202" t="s">
        <v>142</v>
      </c>
      <c r="E296" s="203" t="s">
        <v>903</v>
      </c>
      <c r="F296" s="204" t="s">
        <v>904</v>
      </c>
      <c r="G296" s="205" t="s">
        <v>135</v>
      </c>
      <c r="H296" s="206">
        <v>15</v>
      </c>
      <c r="I296" s="207"/>
      <c r="J296" s="208">
        <f t="shared" si="90"/>
        <v>0</v>
      </c>
      <c r="K296" s="204" t="s">
        <v>136</v>
      </c>
      <c r="L296" s="209"/>
      <c r="M296" s="210" t="s">
        <v>19</v>
      </c>
      <c r="N296" s="211" t="s">
        <v>43</v>
      </c>
      <c r="O296" s="62"/>
      <c r="P296" s="194">
        <f t="shared" si="91"/>
        <v>0</v>
      </c>
      <c r="Q296" s="194">
        <v>0</v>
      </c>
      <c r="R296" s="194">
        <f t="shared" si="92"/>
        <v>0</v>
      </c>
      <c r="S296" s="194">
        <v>0</v>
      </c>
      <c r="T296" s="195">
        <f t="shared" si="9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6" t="s">
        <v>170</v>
      </c>
      <c r="AT296" s="196" t="s">
        <v>142</v>
      </c>
      <c r="AU296" s="196" t="s">
        <v>80</v>
      </c>
      <c r="AY296" s="15" t="s">
        <v>128</v>
      </c>
      <c r="BE296" s="197">
        <f t="shared" si="94"/>
        <v>0</v>
      </c>
      <c r="BF296" s="197">
        <f t="shared" si="95"/>
        <v>0</v>
      </c>
      <c r="BG296" s="197">
        <f t="shared" si="96"/>
        <v>0</v>
      </c>
      <c r="BH296" s="197">
        <f t="shared" si="97"/>
        <v>0</v>
      </c>
      <c r="BI296" s="197">
        <f t="shared" si="98"/>
        <v>0</v>
      </c>
      <c r="BJ296" s="15" t="s">
        <v>80</v>
      </c>
      <c r="BK296" s="197">
        <f t="shared" si="99"/>
        <v>0</v>
      </c>
      <c r="BL296" s="15" t="s">
        <v>154</v>
      </c>
      <c r="BM296" s="196" t="s">
        <v>905</v>
      </c>
    </row>
    <row r="297" spans="1:65" s="2" customFormat="1" ht="21.75" customHeight="1">
      <c r="A297" s="32"/>
      <c r="B297" s="33"/>
      <c r="C297" s="202" t="s">
        <v>906</v>
      </c>
      <c r="D297" s="202" t="s">
        <v>142</v>
      </c>
      <c r="E297" s="203" t="s">
        <v>907</v>
      </c>
      <c r="F297" s="204" t="s">
        <v>908</v>
      </c>
      <c r="G297" s="205" t="s">
        <v>135</v>
      </c>
      <c r="H297" s="206">
        <v>8</v>
      </c>
      <c r="I297" s="207"/>
      <c r="J297" s="208">
        <f t="shared" si="90"/>
        <v>0</v>
      </c>
      <c r="K297" s="204" t="s">
        <v>136</v>
      </c>
      <c r="L297" s="209"/>
      <c r="M297" s="210" t="s">
        <v>19</v>
      </c>
      <c r="N297" s="211" t="s">
        <v>43</v>
      </c>
      <c r="O297" s="62"/>
      <c r="P297" s="194">
        <f t="shared" si="91"/>
        <v>0</v>
      </c>
      <c r="Q297" s="194">
        <v>0</v>
      </c>
      <c r="R297" s="194">
        <f t="shared" si="92"/>
        <v>0</v>
      </c>
      <c r="S297" s="194">
        <v>0</v>
      </c>
      <c r="T297" s="195">
        <f t="shared" si="9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6" t="s">
        <v>170</v>
      </c>
      <c r="AT297" s="196" t="s">
        <v>142</v>
      </c>
      <c r="AU297" s="196" t="s">
        <v>80</v>
      </c>
      <c r="AY297" s="15" t="s">
        <v>128</v>
      </c>
      <c r="BE297" s="197">
        <f t="shared" si="94"/>
        <v>0</v>
      </c>
      <c r="BF297" s="197">
        <f t="shared" si="95"/>
        <v>0</v>
      </c>
      <c r="BG297" s="197">
        <f t="shared" si="96"/>
        <v>0</v>
      </c>
      <c r="BH297" s="197">
        <f t="shared" si="97"/>
        <v>0</v>
      </c>
      <c r="BI297" s="197">
        <f t="shared" si="98"/>
        <v>0</v>
      </c>
      <c r="BJ297" s="15" t="s">
        <v>80</v>
      </c>
      <c r="BK297" s="197">
        <f t="shared" si="99"/>
        <v>0</v>
      </c>
      <c r="BL297" s="15" t="s">
        <v>154</v>
      </c>
      <c r="BM297" s="196" t="s">
        <v>909</v>
      </c>
    </row>
    <row r="298" spans="1:65" s="2" customFormat="1" ht="21.75" customHeight="1">
      <c r="A298" s="32"/>
      <c r="B298" s="33"/>
      <c r="C298" s="202" t="s">
        <v>910</v>
      </c>
      <c r="D298" s="202" t="s">
        <v>142</v>
      </c>
      <c r="E298" s="203" t="s">
        <v>911</v>
      </c>
      <c r="F298" s="204" t="s">
        <v>912</v>
      </c>
      <c r="G298" s="205" t="s">
        <v>135</v>
      </c>
      <c r="H298" s="206">
        <v>8</v>
      </c>
      <c r="I298" s="207"/>
      <c r="J298" s="208">
        <f t="shared" si="90"/>
        <v>0</v>
      </c>
      <c r="K298" s="204" t="s">
        <v>136</v>
      </c>
      <c r="L298" s="209"/>
      <c r="M298" s="210" t="s">
        <v>19</v>
      </c>
      <c r="N298" s="211" t="s">
        <v>43</v>
      </c>
      <c r="O298" s="62"/>
      <c r="P298" s="194">
        <f t="shared" si="91"/>
        <v>0</v>
      </c>
      <c r="Q298" s="194">
        <v>0</v>
      </c>
      <c r="R298" s="194">
        <f t="shared" si="92"/>
        <v>0</v>
      </c>
      <c r="S298" s="194">
        <v>0</v>
      </c>
      <c r="T298" s="195">
        <f t="shared" si="9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6" t="s">
        <v>170</v>
      </c>
      <c r="AT298" s="196" t="s">
        <v>142</v>
      </c>
      <c r="AU298" s="196" t="s">
        <v>80</v>
      </c>
      <c r="AY298" s="15" t="s">
        <v>128</v>
      </c>
      <c r="BE298" s="197">
        <f t="shared" si="94"/>
        <v>0</v>
      </c>
      <c r="BF298" s="197">
        <f t="shared" si="95"/>
        <v>0</v>
      </c>
      <c r="BG298" s="197">
        <f t="shared" si="96"/>
        <v>0</v>
      </c>
      <c r="BH298" s="197">
        <f t="shared" si="97"/>
        <v>0</v>
      </c>
      <c r="BI298" s="197">
        <f t="shared" si="98"/>
        <v>0</v>
      </c>
      <c r="BJ298" s="15" t="s">
        <v>80</v>
      </c>
      <c r="BK298" s="197">
        <f t="shared" si="99"/>
        <v>0</v>
      </c>
      <c r="BL298" s="15" t="s">
        <v>154</v>
      </c>
      <c r="BM298" s="196" t="s">
        <v>913</v>
      </c>
    </row>
    <row r="299" spans="1:65" s="2" customFormat="1" ht="21.75" customHeight="1">
      <c r="A299" s="32"/>
      <c r="B299" s="33"/>
      <c r="C299" s="202" t="s">
        <v>914</v>
      </c>
      <c r="D299" s="202" t="s">
        <v>142</v>
      </c>
      <c r="E299" s="203" t="s">
        <v>915</v>
      </c>
      <c r="F299" s="204" t="s">
        <v>916</v>
      </c>
      <c r="G299" s="205" t="s">
        <v>145</v>
      </c>
      <c r="H299" s="206">
        <v>115</v>
      </c>
      <c r="I299" s="207"/>
      <c r="J299" s="208">
        <f t="shared" si="90"/>
        <v>0</v>
      </c>
      <c r="K299" s="204" t="s">
        <v>136</v>
      </c>
      <c r="L299" s="209"/>
      <c r="M299" s="210" t="s">
        <v>19</v>
      </c>
      <c r="N299" s="211" t="s">
        <v>43</v>
      </c>
      <c r="O299" s="62"/>
      <c r="P299" s="194">
        <f t="shared" si="91"/>
        <v>0</v>
      </c>
      <c r="Q299" s="194">
        <v>0</v>
      </c>
      <c r="R299" s="194">
        <f t="shared" si="92"/>
        <v>0</v>
      </c>
      <c r="S299" s="194">
        <v>0</v>
      </c>
      <c r="T299" s="195">
        <f t="shared" si="9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6" t="s">
        <v>170</v>
      </c>
      <c r="AT299" s="196" t="s">
        <v>142</v>
      </c>
      <c r="AU299" s="196" t="s">
        <v>80</v>
      </c>
      <c r="AY299" s="15" t="s">
        <v>128</v>
      </c>
      <c r="BE299" s="197">
        <f t="shared" si="94"/>
        <v>0</v>
      </c>
      <c r="BF299" s="197">
        <f t="shared" si="95"/>
        <v>0</v>
      </c>
      <c r="BG299" s="197">
        <f t="shared" si="96"/>
        <v>0</v>
      </c>
      <c r="BH299" s="197">
        <f t="shared" si="97"/>
        <v>0</v>
      </c>
      <c r="BI299" s="197">
        <f t="shared" si="98"/>
        <v>0</v>
      </c>
      <c r="BJ299" s="15" t="s">
        <v>80</v>
      </c>
      <c r="BK299" s="197">
        <f t="shared" si="99"/>
        <v>0</v>
      </c>
      <c r="BL299" s="15" t="s">
        <v>154</v>
      </c>
      <c r="BM299" s="196" t="s">
        <v>917</v>
      </c>
    </row>
    <row r="300" spans="1:65" s="2" customFormat="1" ht="21.75" customHeight="1">
      <c r="A300" s="32"/>
      <c r="B300" s="33"/>
      <c r="C300" s="185" t="s">
        <v>918</v>
      </c>
      <c r="D300" s="185" t="s">
        <v>132</v>
      </c>
      <c r="E300" s="186" t="s">
        <v>919</v>
      </c>
      <c r="F300" s="187" t="s">
        <v>920</v>
      </c>
      <c r="G300" s="188" t="s">
        <v>135</v>
      </c>
      <c r="H300" s="189">
        <v>2</v>
      </c>
      <c r="I300" s="190"/>
      <c r="J300" s="191">
        <f t="shared" si="90"/>
        <v>0</v>
      </c>
      <c r="K300" s="187" t="s">
        <v>136</v>
      </c>
      <c r="L300" s="37"/>
      <c r="M300" s="192" t="s">
        <v>19</v>
      </c>
      <c r="N300" s="193" t="s">
        <v>43</v>
      </c>
      <c r="O300" s="62"/>
      <c r="P300" s="194">
        <f t="shared" si="91"/>
        <v>0</v>
      </c>
      <c r="Q300" s="194">
        <v>0</v>
      </c>
      <c r="R300" s="194">
        <f t="shared" si="92"/>
        <v>0</v>
      </c>
      <c r="S300" s="194">
        <v>0</v>
      </c>
      <c r="T300" s="195">
        <f t="shared" si="9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6" t="s">
        <v>154</v>
      </c>
      <c r="AT300" s="196" t="s">
        <v>132</v>
      </c>
      <c r="AU300" s="196" t="s">
        <v>80</v>
      </c>
      <c r="AY300" s="15" t="s">
        <v>128</v>
      </c>
      <c r="BE300" s="197">
        <f t="shared" si="94"/>
        <v>0</v>
      </c>
      <c r="BF300" s="197">
        <f t="shared" si="95"/>
        <v>0</v>
      </c>
      <c r="BG300" s="197">
        <f t="shared" si="96"/>
        <v>0</v>
      </c>
      <c r="BH300" s="197">
        <f t="shared" si="97"/>
        <v>0</v>
      </c>
      <c r="BI300" s="197">
        <f t="shared" si="98"/>
        <v>0</v>
      </c>
      <c r="BJ300" s="15" t="s">
        <v>80</v>
      </c>
      <c r="BK300" s="197">
        <f t="shared" si="99"/>
        <v>0</v>
      </c>
      <c r="BL300" s="15" t="s">
        <v>154</v>
      </c>
      <c r="BM300" s="196" t="s">
        <v>921</v>
      </c>
    </row>
    <row r="301" spans="1:65" s="2" customFormat="1" ht="21.75" customHeight="1">
      <c r="A301" s="32"/>
      <c r="B301" s="33"/>
      <c r="C301" s="185" t="s">
        <v>922</v>
      </c>
      <c r="D301" s="185" t="s">
        <v>132</v>
      </c>
      <c r="E301" s="186" t="s">
        <v>923</v>
      </c>
      <c r="F301" s="187" t="s">
        <v>924</v>
      </c>
      <c r="G301" s="188" t="s">
        <v>135</v>
      </c>
      <c r="H301" s="189">
        <v>1</v>
      </c>
      <c r="I301" s="190"/>
      <c r="J301" s="191">
        <f t="shared" si="90"/>
        <v>0</v>
      </c>
      <c r="K301" s="187" t="s">
        <v>136</v>
      </c>
      <c r="L301" s="37"/>
      <c r="M301" s="192" t="s">
        <v>19</v>
      </c>
      <c r="N301" s="193" t="s">
        <v>43</v>
      </c>
      <c r="O301" s="62"/>
      <c r="P301" s="194">
        <f t="shared" si="91"/>
        <v>0</v>
      </c>
      <c r="Q301" s="194">
        <v>0</v>
      </c>
      <c r="R301" s="194">
        <f t="shared" si="92"/>
        <v>0</v>
      </c>
      <c r="S301" s="194">
        <v>0</v>
      </c>
      <c r="T301" s="195">
        <f t="shared" si="9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6" t="s">
        <v>154</v>
      </c>
      <c r="AT301" s="196" t="s">
        <v>132</v>
      </c>
      <c r="AU301" s="196" t="s">
        <v>80</v>
      </c>
      <c r="AY301" s="15" t="s">
        <v>128</v>
      </c>
      <c r="BE301" s="197">
        <f t="shared" si="94"/>
        <v>0</v>
      </c>
      <c r="BF301" s="197">
        <f t="shared" si="95"/>
        <v>0</v>
      </c>
      <c r="BG301" s="197">
        <f t="shared" si="96"/>
        <v>0</v>
      </c>
      <c r="BH301" s="197">
        <f t="shared" si="97"/>
        <v>0</v>
      </c>
      <c r="BI301" s="197">
        <f t="shared" si="98"/>
        <v>0</v>
      </c>
      <c r="BJ301" s="15" t="s">
        <v>80</v>
      </c>
      <c r="BK301" s="197">
        <f t="shared" si="99"/>
        <v>0</v>
      </c>
      <c r="BL301" s="15" t="s">
        <v>154</v>
      </c>
      <c r="BM301" s="196" t="s">
        <v>925</v>
      </c>
    </row>
    <row r="302" spans="1:65" s="2" customFormat="1" ht="21.75" customHeight="1">
      <c r="A302" s="32"/>
      <c r="B302" s="33"/>
      <c r="C302" s="185" t="s">
        <v>926</v>
      </c>
      <c r="D302" s="185" t="s">
        <v>132</v>
      </c>
      <c r="E302" s="186" t="s">
        <v>927</v>
      </c>
      <c r="F302" s="187" t="s">
        <v>928</v>
      </c>
      <c r="G302" s="188" t="s">
        <v>135</v>
      </c>
      <c r="H302" s="189">
        <v>2</v>
      </c>
      <c r="I302" s="190"/>
      <c r="J302" s="191">
        <f t="shared" si="90"/>
        <v>0</v>
      </c>
      <c r="K302" s="187" t="s">
        <v>136</v>
      </c>
      <c r="L302" s="37"/>
      <c r="M302" s="192" t="s">
        <v>19</v>
      </c>
      <c r="N302" s="193" t="s">
        <v>43</v>
      </c>
      <c r="O302" s="62"/>
      <c r="P302" s="194">
        <f t="shared" si="91"/>
        <v>0</v>
      </c>
      <c r="Q302" s="194">
        <v>0</v>
      </c>
      <c r="R302" s="194">
        <f t="shared" si="92"/>
        <v>0</v>
      </c>
      <c r="S302" s="194">
        <v>0</v>
      </c>
      <c r="T302" s="195">
        <f t="shared" si="9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6" t="s">
        <v>154</v>
      </c>
      <c r="AT302" s="196" t="s">
        <v>132</v>
      </c>
      <c r="AU302" s="196" t="s">
        <v>80</v>
      </c>
      <c r="AY302" s="15" t="s">
        <v>128</v>
      </c>
      <c r="BE302" s="197">
        <f t="shared" si="94"/>
        <v>0</v>
      </c>
      <c r="BF302" s="197">
        <f t="shared" si="95"/>
        <v>0</v>
      </c>
      <c r="BG302" s="197">
        <f t="shared" si="96"/>
        <v>0</v>
      </c>
      <c r="BH302" s="197">
        <f t="shared" si="97"/>
        <v>0</v>
      </c>
      <c r="BI302" s="197">
        <f t="shared" si="98"/>
        <v>0</v>
      </c>
      <c r="BJ302" s="15" t="s">
        <v>80</v>
      </c>
      <c r="BK302" s="197">
        <f t="shared" si="99"/>
        <v>0</v>
      </c>
      <c r="BL302" s="15" t="s">
        <v>154</v>
      </c>
      <c r="BM302" s="196" t="s">
        <v>929</v>
      </c>
    </row>
    <row r="303" spans="1:65" s="2" customFormat="1" ht="21.75" customHeight="1">
      <c r="A303" s="32"/>
      <c r="B303" s="33"/>
      <c r="C303" s="185" t="s">
        <v>930</v>
      </c>
      <c r="D303" s="185" t="s">
        <v>132</v>
      </c>
      <c r="E303" s="186" t="s">
        <v>931</v>
      </c>
      <c r="F303" s="187" t="s">
        <v>932</v>
      </c>
      <c r="G303" s="188" t="s">
        <v>135</v>
      </c>
      <c r="H303" s="189">
        <v>4</v>
      </c>
      <c r="I303" s="190"/>
      <c r="J303" s="191">
        <f t="shared" si="90"/>
        <v>0</v>
      </c>
      <c r="K303" s="187" t="s">
        <v>136</v>
      </c>
      <c r="L303" s="37"/>
      <c r="M303" s="192" t="s">
        <v>19</v>
      </c>
      <c r="N303" s="193" t="s">
        <v>43</v>
      </c>
      <c r="O303" s="62"/>
      <c r="P303" s="194">
        <f t="shared" si="91"/>
        <v>0</v>
      </c>
      <c r="Q303" s="194">
        <v>0</v>
      </c>
      <c r="R303" s="194">
        <f t="shared" si="92"/>
        <v>0</v>
      </c>
      <c r="S303" s="194">
        <v>0</v>
      </c>
      <c r="T303" s="195">
        <f t="shared" si="9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6" t="s">
        <v>154</v>
      </c>
      <c r="AT303" s="196" t="s">
        <v>132</v>
      </c>
      <c r="AU303" s="196" t="s">
        <v>80</v>
      </c>
      <c r="AY303" s="15" t="s">
        <v>128</v>
      </c>
      <c r="BE303" s="197">
        <f t="shared" si="94"/>
        <v>0</v>
      </c>
      <c r="BF303" s="197">
        <f t="shared" si="95"/>
        <v>0</v>
      </c>
      <c r="BG303" s="197">
        <f t="shared" si="96"/>
        <v>0</v>
      </c>
      <c r="BH303" s="197">
        <f t="shared" si="97"/>
        <v>0</v>
      </c>
      <c r="BI303" s="197">
        <f t="shared" si="98"/>
        <v>0</v>
      </c>
      <c r="BJ303" s="15" t="s">
        <v>80</v>
      </c>
      <c r="BK303" s="197">
        <f t="shared" si="99"/>
        <v>0</v>
      </c>
      <c r="BL303" s="15" t="s">
        <v>154</v>
      </c>
      <c r="BM303" s="196" t="s">
        <v>933</v>
      </c>
    </row>
    <row r="304" spans="1:65" s="2" customFormat="1" ht="21.75" customHeight="1">
      <c r="A304" s="32"/>
      <c r="B304" s="33"/>
      <c r="C304" s="185" t="s">
        <v>934</v>
      </c>
      <c r="D304" s="185" t="s">
        <v>132</v>
      </c>
      <c r="E304" s="186" t="s">
        <v>935</v>
      </c>
      <c r="F304" s="187" t="s">
        <v>936</v>
      </c>
      <c r="G304" s="188" t="s">
        <v>135</v>
      </c>
      <c r="H304" s="189">
        <v>2</v>
      </c>
      <c r="I304" s="190"/>
      <c r="J304" s="191">
        <f t="shared" si="90"/>
        <v>0</v>
      </c>
      <c r="K304" s="187" t="s">
        <v>136</v>
      </c>
      <c r="L304" s="37"/>
      <c r="M304" s="192" t="s">
        <v>19</v>
      </c>
      <c r="N304" s="193" t="s">
        <v>43</v>
      </c>
      <c r="O304" s="62"/>
      <c r="P304" s="194">
        <f t="shared" si="91"/>
        <v>0</v>
      </c>
      <c r="Q304" s="194">
        <v>0</v>
      </c>
      <c r="R304" s="194">
        <f t="shared" si="92"/>
        <v>0</v>
      </c>
      <c r="S304" s="194">
        <v>0</v>
      </c>
      <c r="T304" s="195">
        <f t="shared" si="9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6" t="s">
        <v>154</v>
      </c>
      <c r="AT304" s="196" t="s">
        <v>132</v>
      </c>
      <c r="AU304" s="196" t="s">
        <v>80</v>
      </c>
      <c r="AY304" s="15" t="s">
        <v>128</v>
      </c>
      <c r="BE304" s="197">
        <f t="shared" si="94"/>
        <v>0</v>
      </c>
      <c r="BF304" s="197">
        <f t="shared" si="95"/>
        <v>0</v>
      </c>
      <c r="BG304" s="197">
        <f t="shared" si="96"/>
        <v>0</v>
      </c>
      <c r="BH304" s="197">
        <f t="shared" si="97"/>
        <v>0</v>
      </c>
      <c r="BI304" s="197">
        <f t="shared" si="98"/>
        <v>0</v>
      </c>
      <c r="BJ304" s="15" t="s">
        <v>80</v>
      </c>
      <c r="BK304" s="197">
        <f t="shared" si="99"/>
        <v>0</v>
      </c>
      <c r="BL304" s="15" t="s">
        <v>154</v>
      </c>
      <c r="BM304" s="196" t="s">
        <v>937</v>
      </c>
    </row>
    <row r="305" spans="1:65" s="2" customFormat="1" ht="21.75" customHeight="1">
      <c r="A305" s="32"/>
      <c r="B305" s="33"/>
      <c r="C305" s="185" t="s">
        <v>938</v>
      </c>
      <c r="D305" s="185" t="s">
        <v>132</v>
      </c>
      <c r="E305" s="186" t="s">
        <v>939</v>
      </c>
      <c r="F305" s="187" t="s">
        <v>940</v>
      </c>
      <c r="G305" s="188" t="s">
        <v>135</v>
      </c>
      <c r="H305" s="189">
        <v>8</v>
      </c>
      <c r="I305" s="190"/>
      <c r="J305" s="191">
        <f t="shared" si="90"/>
        <v>0</v>
      </c>
      <c r="K305" s="187" t="s">
        <v>136</v>
      </c>
      <c r="L305" s="37"/>
      <c r="M305" s="192" t="s">
        <v>19</v>
      </c>
      <c r="N305" s="193" t="s">
        <v>43</v>
      </c>
      <c r="O305" s="62"/>
      <c r="P305" s="194">
        <f t="shared" si="91"/>
        <v>0</v>
      </c>
      <c r="Q305" s="194">
        <v>0</v>
      </c>
      <c r="R305" s="194">
        <f t="shared" si="92"/>
        <v>0</v>
      </c>
      <c r="S305" s="194">
        <v>0</v>
      </c>
      <c r="T305" s="195">
        <f t="shared" si="9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6" t="s">
        <v>154</v>
      </c>
      <c r="AT305" s="196" t="s">
        <v>132</v>
      </c>
      <c r="AU305" s="196" t="s">
        <v>80</v>
      </c>
      <c r="AY305" s="15" t="s">
        <v>128</v>
      </c>
      <c r="BE305" s="197">
        <f t="shared" si="94"/>
        <v>0</v>
      </c>
      <c r="BF305" s="197">
        <f t="shared" si="95"/>
        <v>0</v>
      </c>
      <c r="BG305" s="197">
        <f t="shared" si="96"/>
        <v>0</v>
      </c>
      <c r="BH305" s="197">
        <f t="shared" si="97"/>
        <v>0</v>
      </c>
      <c r="BI305" s="197">
        <f t="shared" si="98"/>
        <v>0</v>
      </c>
      <c r="BJ305" s="15" t="s">
        <v>80</v>
      </c>
      <c r="BK305" s="197">
        <f t="shared" si="99"/>
        <v>0</v>
      </c>
      <c r="BL305" s="15" t="s">
        <v>154</v>
      </c>
      <c r="BM305" s="196" t="s">
        <v>941</v>
      </c>
    </row>
    <row r="306" spans="1:65" s="2" customFormat="1" ht="21.75" customHeight="1">
      <c r="A306" s="32"/>
      <c r="B306" s="33"/>
      <c r="C306" s="185" t="s">
        <v>942</v>
      </c>
      <c r="D306" s="185" t="s">
        <v>132</v>
      </c>
      <c r="E306" s="186" t="s">
        <v>943</v>
      </c>
      <c r="F306" s="187" t="s">
        <v>944</v>
      </c>
      <c r="G306" s="188" t="s">
        <v>135</v>
      </c>
      <c r="H306" s="189">
        <v>25</v>
      </c>
      <c r="I306" s="190"/>
      <c r="J306" s="191">
        <f t="shared" si="90"/>
        <v>0</v>
      </c>
      <c r="K306" s="187" t="s">
        <v>136</v>
      </c>
      <c r="L306" s="37"/>
      <c r="M306" s="192" t="s">
        <v>19</v>
      </c>
      <c r="N306" s="193" t="s">
        <v>43</v>
      </c>
      <c r="O306" s="62"/>
      <c r="P306" s="194">
        <f t="shared" si="91"/>
        <v>0</v>
      </c>
      <c r="Q306" s="194">
        <v>0</v>
      </c>
      <c r="R306" s="194">
        <f t="shared" si="92"/>
        <v>0</v>
      </c>
      <c r="S306" s="194">
        <v>0</v>
      </c>
      <c r="T306" s="195">
        <f t="shared" si="9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6" t="s">
        <v>154</v>
      </c>
      <c r="AT306" s="196" t="s">
        <v>132</v>
      </c>
      <c r="AU306" s="196" t="s">
        <v>80</v>
      </c>
      <c r="AY306" s="15" t="s">
        <v>128</v>
      </c>
      <c r="BE306" s="197">
        <f t="shared" si="94"/>
        <v>0</v>
      </c>
      <c r="BF306" s="197">
        <f t="shared" si="95"/>
        <v>0</v>
      </c>
      <c r="BG306" s="197">
        <f t="shared" si="96"/>
        <v>0</v>
      </c>
      <c r="BH306" s="197">
        <f t="shared" si="97"/>
        <v>0</v>
      </c>
      <c r="BI306" s="197">
        <f t="shared" si="98"/>
        <v>0</v>
      </c>
      <c r="BJ306" s="15" t="s">
        <v>80</v>
      </c>
      <c r="BK306" s="197">
        <f t="shared" si="99"/>
        <v>0</v>
      </c>
      <c r="BL306" s="15" t="s">
        <v>154</v>
      </c>
      <c r="BM306" s="196" t="s">
        <v>945</v>
      </c>
    </row>
    <row r="307" spans="1:65" s="2" customFormat="1" ht="21.75" customHeight="1">
      <c r="A307" s="32"/>
      <c r="B307" s="33"/>
      <c r="C307" s="185" t="s">
        <v>946</v>
      </c>
      <c r="D307" s="185" t="s">
        <v>132</v>
      </c>
      <c r="E307" s="186" t="s">
        <v>947</v>
      </c>
      <c r="F307" s="187" t="s">
        <v>948</v>
      </c>
      <c r="G307" s="188" t="s">
        <v>135</v>
      </c>
      <c r="H307" s="189">
        <v>1</v>
      </c>
      <c r="I307" s="190"/>
      <c r="J307" s="191">
        <f t="shared" si="90"/>
        <v>0</v>
      </c>
      <c r="K307" s="187" t="s">
        <v>136</v>
      </c>
      <c r="L307" s="37"/>
      <c r="M307" s="192" t="s">
        <v>19</v>
      </c>
      <c r="N307" s="193" t="s">
        <v>43</v>
      </c>
      <c r="O307" s="62"/>
      <c r="P307" s="194">
        <f t="shared" si="91"/>
        <v>0</v>
      </c>
      <c r="Q307" s="194">
        <v>0</v>
      </c>
      <c r="R307" s="194">
        <f t="shared" si="92"/>
        <v>0</v>
      </c>
      <c r="S307" s="194">
        <v>0</v>
      </c>
      <c r="T307" s="195">
        <f t="shared" si="9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6" t="s">
        <v>154</v>
      </c>
      <c r="AT307" s="196" t="s">
        <v>132</v>
      </c>
      <c r="AU307" s="196" t="s">
        <v>80</v>
      </c>
      <c r="AY307" s="15" t="s">
        <v>128</v>
      </c>
      <c r="BE307" s="197">
        <f t="shared" si="94"/>
        <v>0</v>
      </c>
      <c r="BF307" s="197">
        <f t="shared" si="95"/>
        <v>0</v>
      </c>
      <c r="BG307" s="197">
        <f t="shared" si="96"/>
        <v>0</v>
      </c>
      <c r="BH307" s="197">
        <f t="shared" si="97"/>
        <v>0</v>
      </c>
      <c r="BI307" s="197">
        <f t="shared" si="98"/>
        <v>0</v>
      </c>
      <c r="BJ307" s="15" t="s">
        <v>80</v>
      </c>
      <c r="BK307" s="197">
        <f t="shared" si="99"/>
        <v>0</v>
      </c>
      <c r="BL307" s="15" t="s">
        <v>154</v>
      </c>
      <c r="BM307" s="196" t="s">
        <v>949</v>
      </c>
    </row>
    <row r="308" spans="1:65" s="2" customFormat="1" ht="21.75" customHeight="1">
      <c r="A308" s="32"/>
      <c r="B308" s="33"/>
      <c r="C308" s="185" t="s">
        <v>950</v>
      </c>
      <c r="D308" s="185" t="s">
        <v>132</v>
      </c>
      <c r="E308" s="186" t="s">
        <v>951</v>
      </c>
      <c r="F308" s="187" t="s">
        <v>952</v>
      </c>
      <c r="G308" s="188" t="s">
        <v>135</v>
      </c>
      <c r="H308" s="189">
        <v>3</v>
      </c>
      <c r="I308" s="190"/>
      <c r="J308" s="191">
        <f t="shared" si="90"/>
        <v>0</v>
      </c>
      <c r="K308" s="187" t="s">
        <v>136</v>
      </c>
      <c r="L308" s="37"/>
      <c r="M308" s="192" t="s">
        <v>19</v>
      </c>
      <c r="N308" s="193" t="s">
        <v>43</v>
      </c>
      <c r="O308" s="62"/>
      <c r="P308" s="194">
        <f t="shared" si="91"/>
        <v>0</v>
      </c>
      <c r="Q308" s="194">
        <v>0</v>
      </c>
      <c r="R308" s="194">
        <f t="shared" si="92"/>
        <v>0</v>
      </c>
      <c r="S308" s="194">
        <v>0</v>
      </c>
      <c r="T308" s="195">
        <f t="shared" si="9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6" t="s">
        <v>154</v>
      </c>
      <c r="AT308" s="196" t="s">
        <v>132</v>
      </c>
      <c r="AU308" s="196" t="s">
        <v>80</v>
      </c>
      <c r="AY308" s="15" t="s">
        <v>128</v>
      </c>
      <c r="BE308" s="197">
        <f t="shared" si="94"/>
        <v>0</v>
      </c>
      <c r="BF308" s="197">
        <f t="shared" si="95"/>
        <v>0</v>
      </c>
      <c r="BG308" s="197">
        <f t="shared" si="96"/>
        <v>0</v>
      </c>
      <c r="BH308" s="197">
        <f t="shared" si="97"/>
        <v>0</v>
      </c>
      <c r="BI308" s="197">
        <f t="shared" si="98"/>
        <v>0</v>
      </c>
      <c r="BJ308" s="15" t="s">
        <v>80</v>
      </c>
      <c r="BK308" s="197">
        <f t="shared" si="99"/>
        <v>0</v>
      </c>
      <c r="BL308" s="15" t="s">
        <v>154</v>
      </c>
      <c r="BM308" s="196" t="s">
        <v>953</v>
      </c>
    </row>
    <row r="309" spans="1:65" s="2" customFormat="1" ht="21.75" customHeight="1">
      <c r="A309" s="32"/>
      <c r="B309" s="33"/>
      <c r="C309" s="185" t="s">
        <v>954</v>
      </c>
      <c r="D309" s="185" t="s">
        <v>132</v>
      </c>
      <c r="E309" s="186" t="s">
        <v>955</v>
      </c>
      <c r="F309" s="187" t="s">
        <v>956</v>
      </c>
      <c r="G309" s="188" t="s">
        <v>135</v>
      </c>
      <c r="H309" s="189">
        <v>30</v>
      </c>
      <c r="I309" s="190"/>
      <c r="J309" s="191">
        <f t="shared" si="90"/>
        <v>0</v>
      </c>
      <c r="K309" s="187" t="s">
        <v>136</v>
      </c>
      <c r="L309" s="37"/>
      <c r="M309" s="192" t="s">
        <v>19</v>
      </c>
      <c r="N309" s="193" t="s">
        <v>43</v>
      </c>
      <c r="O309" s="62"/>
      <c r="P309" s="194">
        <f t="shared" si="91"/>
        <v>0</v>
      </c>
      <c r="Q309" s="194">
        <v>0</v>
      </c>
      <c r="R309" s="194">
        <f t="shared" si="92"/>
        <v>0</v>
      </c>
      <c r="S309" s="194">
        <v>0</v>
      </c>
      <c r="T309" s="195">
        <f t="shared" si="9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6" t="s">
        <v>154</v>
      </c>
      <c r="AT309" s="196" t="s">
        <v>132</v>
      </c>
      <c r="AU309" s="196" t="s">
        <v>80</v>
      </c>
      <c r="AY309" s="15" t="s">
        <v>128</v>
      </c>
      <c r="BE309" s="197">
        <f t="shared" si="94"/>
        <v>0</v>
      </c>
      <c r="BF309" s="197">
        <f t="shared" si="95"/>
        <v>0</v>
      </c>
      <c r="BG309" s="197">
        <f t="shared" si="96"/>
        <v>0</v>
      </c>
      <c r="BH309" s="197">
        <f t="shared" si="97"/>
        <v>0</v>
      </c>
      <c r="BI309" s="197">
        <f t="shared" si="98"/>
        <v>0</v>
      </c>
      <c r="BJ309" s="15" t="s">
        <v>80</v>
      </c>
      <c r="BK309" s="197">
        <f t="shared" si="99"/>
        <v>0</v>
      </c>
      <c r="BL309" s="15" t="s">
        <v>154</v>
      </c>
      <c r="BM309" s="196" t="s">
        <v>957</v>
      </c>
    </row>
    <row r="310" spans="1:65" s="2" customFormat="1" ht="21.75" customHeight="1">
      <c r="A310" s="32"/>
      <c r="B310" s="33"/>
      <c r="C310" s="185" t="s">
        <v>958</v>
      </c>
      <c r="D310" s="185" t="s">
        <v>132</v>
      </c>
      <c r="E310" s="186" t="s">
        <v>959</v>
      </c>
      <c r="F310" s="187" t="s">
        <v>960</v>
      </c>
      <c r="G310" s="188" t="s">
        <v>135</v>
      </c>
      <c r="H310" s="189">
        <v>19</v>
      </c>
      <c r="I310" s="190"/>
      <c r="J310" s="191">
        <f t="shared" si="90"/>
        <v>0</v>
      </c>
      <c r="K310" s="187" t="s">
        <v>136</v>
      </c>
      <c r="L310" s="37"/>
      <c r="M310" s="192" t="s">
        <v>19</v>
      </c>
      <c r="N310" s="193" t="s">
        <v>43</v>
      </c>
      <c r="O310" s="62"/>
      <c r="P310" s="194">
        <f t="shared" si="91"/>
        <v>0</v>
      </c>
      <c r="Q310" s="194">
        <v>0</v>
      </c>
      <c r="R310" s="194">
        <f t="shared" si="92"/>
        <v>0</v>
      </c>
      <c r="S310" s="194">
        <v>0</v>
      </c>
      <c r="T310" s="195">
        <f t="shared" si="9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6" t="s">
        <v>154</v>
      </c>
      <c r="AT310" s="196" t="s">
        <v>132</v>
      </c>
      <c r="AU310" s="196" t="s">
        <v>80</v>
      </c>
      <c r="AY310" s="15" t="s">
        <v>128</v>
      </c>
      <c r="BE310" s="197">
        <f t="shared" si="94"/>
        <v>0</v>
      </c>
      <c r="BF310" s="197">
        <f t="shared" si="95"/>
        <v>0</v>
      </c>
      <c r="BG310" s="197">
        <f t="shared" si="96"/>
        <v>0</v>
      </c>
      <c r="BH310" s="197">
        <f t="shared" si="97"/>
        <v>0</v>
      </c>
      <c r="BI310" s="197">
        <f t="shared" si="98"/>
        <v>0</v>
      </c>
      <c r="BJ310" s="15" t="s">
        <v>80</v>
      </c>
      <c r="BK310" s="197">
        <f t="shared" si="99"/>
        <v>0</v>
      </c>
      <c r="BL310" s="15" t="s">
        <v>154</v>
      </c>
      <c r="BM310" s="196" t="s">
        <v>961</v>
      </c>
    </row>
    <row r="311" spans="1:65" s="2" customFormat="1" ht="21.75" customHeight="1">
      <c r="A311" s="32"/>
      <c r="B311" s="33"/>
      <c r="C311" s="185" t="s">
        <v>962</v>
      </c>
      <c r="D311" s="185" t="s">
        <v>132</v>
      </c>
      <c r="E311" s="186" t="s">
        <v>963</v>
      </c>
      <c r="F311" s="187" t="s">
        <v>964</v>
      </c>
      <c r="G311" s="188" t="s">
        <v>135</v>
      </c>
      <c r="H311" s="189">
        <v>2</v>
      </c>
      <c r="I311" s="190"/>
      <c r="J311" s="191">
        <f t="shared" si="90"/>
        <v>0</v>
      </c>
      <c r="K311" s="187" t="s">
        <v>136</v>
      </c>
      <c r="L311" s="37"/>
      <c r="M311" s="192" t="s">
        <v>19</v>
      </c>
      <c r="N311" s="193" t="s">
        <v>43</v>
      </c>
      <c r="O311" s="62"/>
      <c r="P311" s="194">
        <f t="shared" si="91"/>
        <v>0</v>
      </c>
      <c r="Q311" s="194">
        <v>0</v>
      </c>
      <c r="R311" s="194">
        <f t="shared" si="92"/>
        <v>0</v>
      </c>
      <c r="S311" s="194">
        <v>0</v>
      </c>
      <c r="T311" s="195">
        <f t="shared" si="9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6" t="s">
        <v>154</v>
      </c>
      <c r="AT311" s="196" t="s">
        <v>132</v>
      </c>
      <c r="AU311" s="196" t="s">
        <v>80</v>
      </c>
      <c r="AY311" s="15" t="s">
        <v>128</v>
      </c>
      <c r="BE311" s="197">
        <f t="shared" si="94"/>
        <v>0</v>
      </c>
      <c r="BF311" s="197">
        <f t="shared" si="95"/>
        <v>0</v>
      </c>
      <c r="BG311" s="197">
        <f t="shared" si="96"/>
        <v>0</v>
      </c>
      <c r="BH311" s="197">
        <f t="shared" si="97"/>
        <v>0</v>
      </c>
      <c r="BI311" s="197">
        <f t="shared" si="98"/>
        <v>0</v>
      </c>
      <c r="BJ311" s="15" t="s">
        <v>80</v>
      </c>
      <c r="BK311" s="197">
        <f t="shared" si="99"/>
        <v>0</v>
      </c>
      <c r="BL311" s="15" t="s">
        <v>154</v>
      </c>
      <c r="BM311" s="196" t="s">
        <v>965</v>
      </c>
    </row>
    <row r="312" spans="1:65" s="2" customFormat="1" ht="21.75" customHeight="1">
      <c r="A312" s="32"/>
      <c r="B312" s="33"/>
      <c r="C312" s="185" t="s">
        <v>966</v>
      </c>
      <c r="D312" s="185" t="s">
        <v>132</v>
      </c>
      <c r="E312" s="186" t="s">
        <v>967</v>
      </c>
      <c r="F312" s="187" t="s">
        <v>968</v>
      </c>
      <c r="G312" s="188" t="s">
        <v>135</v>
      </c>
      <c r="H312" s="189">
        <v>2</v>
      </c>
      <c r="I312" s="190"/>
      <c r="J312" s="191">
        <f t="shared" si="90"/>
        <v>0</v>
      </c>
      <c r="K312" s="187" t="s">
        <v>136</v>
      </c>
      <c r="L312" s="37"/>
      <c r="M312" s="192" t="s">
        <v>19</v>
      </c>
      <c r="N312" s="193" t="s">
        <v>43</v>
      </c>
      <c r="O312" s="62"/>
      <c r="P312" s="194">
        <f t="shared" si="91"/>
        <v>0</v>
      </c>
      <c r="Q312" s="194">
        <v>0</v>
      </c>
      <c r="R312" s="194">
        <f t="shared" si="92"/>
        <v>0</v>
      </c>
      <c r="S312" s="194">
        <v>0</v>
      </c>
      <c r="T312" s="195">
        <f t="shared" si="9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6" t="s">
        <v>154</v>
      </c>
      <c r="AT312" s="196" t="s">
        <v>132</v>
      </c>
      <c r="AU312" s="196" t="s">
        <v>80</v>
      </c>
      <c r="AY312" s="15" t="s">
        <v>128</v>
      </c>
      <c r="BE312" s="197">
        <f t="shared" si="94"/>
        <v>0</v>
      </c>
      <c r="BF312" s="197">
        <f t="shared" si="95"/>
        <v>0</v>
      </c>
      <c r="BG312" s="197">
        <f t="shared" si="96"/>
        <v>0</v>
      </c>
      <c r="BH312" s="197">
        <f t="shared" si="97"/>
        <v>0</v>
      </c>
      <c r="BI312" s="197">
        <f t="shared" si="98"/>
        <v>0</v>
      </c>
      <c r="BJ312" s="15" t="s">
        <v>80</v>
      </c>
      <c r="BK312" s="197">
        <f t="shared" si="99"/>
        <v>0</v>
      </c>
      <c r="BL312" s="15" t="s">
        <v>154</v>
      </c>
      <c r="BM312" s="196" t="s">
        <v>969</v>
      </c>
    </row>
    <row r="313" spans="1:65" s="2" customFormat="1" ht="21.75" customHeight="1">
      <c r="A313" s="32"/>
      <c r="B313" s="33"/>
      <c r="C313" s="185" t="s">
        <v>970</v>
      </c>
      <c r="D313" s="185" t="s">
        <v>132</v>
      </c>
      <c r="E313" s="186" t="s">
        <v>971</v>
      </c>
      <c r="F313" s="187" t="s">
        <v>972</v>
      </c>
      <c r="G313" s="188" t="s">
        <v>135</v>
      </c>
      <c r="H313" s="189">
        <v>6</v>
      </c>
      <c r="I313" s="190"/>
      <c r="J313" s="191">
        <f t="shared" si="90"/>
        <v>0</v>
      </c>
      <c r="K313" s="187" t="s">
        <v>136</v>
      </c>
      <c r="L313" s="37"/>
      <c r="M313" s="192" t="s">
        <v>19</v>
      </c>
      <c r="N313" s="193" t="s">
        <v>43</v>
      </c>
      <c r="O313" s="62"/>
      <c r="P313" s="194">
        <f t="shared" si="91"/>
        <v>0</v>
      </c>
      <c r="Q313" s="194">
        <v>0</v>
      </c>
      <c r="R313" s="194">
        <f t="shared" si="92"/>
        <v>0</v>
      </c>
      <c r="S313" s="194">
        <v>0</v>
      </c>
      <c r="T313" s="195">
        <f t="shared" si="9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96" t="s">
        <v>154</v>
      </c>
      <c r="AT313" s="196" t="s">
        <v>132</v>
      </c>
      <c r="AU313" s="196" t="s">
        <v>80</v>
      </c>
      <c r="AY313" s="15" t="s">
        <v>128</v>
      </c>
      <c r="BE313" s="197">
        <f t="shared" si="94"/>
        <v>0</v>
      </c>
      <c r="BF313" s="197">
        <f t="shared" si="95"/>
        <v>0</v>
      </c>
      <c r="BG313" s="197">
        <f t="shared" si="96"/>
        <v>0</v>
      </c>
      <c r="BH313" s="197">
        <f t="shared" si="97"/>
        <v>0</v>
      </c>
      <c r="BI313" s="197">
        <f t="shared" si="98"/>
        <v>0</v>
      </c>
      <c r="BJ313" s="15" t="s">
        <v>80</v>
      </c>
      <c r="BK313" s="197">
        <f t="shared" si="99"/>
        <v>0</v>
      </c>
      <c r="BL313" s="15" t="s">
        <v>154</v>
      </c>
      <c r="BM313" s="196" t="s">
        <v>973</v>
      </c>
    </row>
    <row r="314" spans="1:65" s="2" customFormat="1" ht="21.75" customHeight="1">
      <c r="A314" s="32"/>
      <c r="B314" s="33"/>
      <c r="C314" s="185" t="s">
        <v>974</v>
      </c>
      <c r="D314" s="185" t="s">
        <v>132</v>
      </c>
      <c r="E314" s="186" t="s">
        <v>975</v>
      </c>
      <c r="F314" s="187" t="s">
        <v>976</v>
      </c>
      <c r="G314" s="188" t="s">
        <v>135</v>
      </c>
      <c r="H314" s="189">
        <v>25</v>
      </c>
      <c r="I314" s="190"/>
      <c r="J314" s="191">
        <f t="shared" si="90"/>
        <v>0</v>
      </c>
      <c r="K314" s="187" t="s">
        <v>136</v>
      </c>
      <c r="L314" s="37"/>
      <c r="M314" s="192" t="s">
        <v>19</v>
      </c>
      <c r="N314" s="193" t="s">
        <v>43</v>
      </c>
      <c r="O314" s="62"/>
      <c r="P314" s="194">
        <f t="shared" si="91"/>
        <v>0</v>
      </c>
      <c r="Q314" s="194">
        <v>0</v>
      </c>
      <c r="R314" s="194">
        <f t="shared" si="92"/>
        <v>0</v>
      </c>
      <c r="S314" s="194">
        <v>0</v>
      </c>
      <c r="T314" s="195">
        <f t="shared" si="9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6" t="s">
        <v>154</v>
      </c>
      <c r="AT314" s="196" t="s">
        <v>132</v>
      </c>
      <c r="AU314" s="196" t="s">
        <v>80</v>
      </c>
      <c r="AY314" s="15" t="s">
        <v>128</v>
      </c>
      <c r="BE314" s="197">
        <f t="shared" si="94"/>
        <v>0</v>
      </c>
      <c r="BF314" s="197">
        <f t="shared" si="95"/>
        <v>0</v>
      </c>
      <c r="BG314" s="197">
        <f t="shared" si="96"/>
        <v>0</v>
      </c>
      <c r="BH314" s="197">
        <f t="shared" si="97"/>
        <v>0</v>
      </c>
      <c r="BI314" s="197">
        <f t="shared" si="98"/>
        <v>0</v>
      </c>
      <c r="BJ314" s="15" t="s">
        <v>80</v>
      </c>
      <c r="BK314" s="197">
        <f t="shared" si="99"/>
        <v>0</v>
      </c>
      <c r="BL314" s="15" t="s">
        <v>154</v>
      </c>
      <c r="BM314" s="196" t="s">
        <v>977</v>
      </c>
    </row>
    <row r="315" spans="1:65" s="2" customFormat="1" ht="21.75" customHeight="1">
      <c r="A315" s="32"/>
      <c r="B315" s="33"/>
      <c r="C315" s="185" t="s">
        <v>978</v>
      </c>
      <c r="D315" s="185" t="s">
        <v>132</v>
      </c>
      <c r="E315" s="186" t="s">
        <v>979</v>
      </c>
      <c r="F315" s="187" t="s">
        <v>980</v>
      </c>
      <c r="G315" s="188" t="s">
        <v>135</v>
      </c>
      <c r="H315" s="189">
        <v>15</v>
      </c>
      <c r="I315" s="190"/>
      <c r="J315" s="191">
        <f t="shared" si="90"/>
        <v>0</v>
      </c>
      <c r="K315" s="187" t="s">
        <v>136</v>
      </c>
      <c r="L315" s="37"/>
      <c r="M315" s="192" t="s">
        <v>19</v>
      </c>
      <c r="N315" s="193" t="s">
        <v>43</v>
      </c>
      <c r="O315" s="62"/>
      <c r="P315" s="194">
        <f t="shared" si="91"/>
        <v>0</v>
      </c>
      <c r="Q315" s="194">
        <v>0</v>
      </c>
      <c r="R315" s="194">
        <f t="shared" si="92"/>
        <v>0</v>
      </c>
      <c r="S315" s="194">
        <v>0</v>
      </c>
      <c r="T315" s="195">
        <f t="shared" si="9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6" t="s">
        <v>154</v>
      </c>
      <c r="AT315" s="196" t="s">
        <v>132</v>
      </c>
      <c r="AU315" s="196" t="s">
        <v>80</v>
      </c>
      <c r="AY315" s="15" t="s">
        <v>128</v>
      </c>
      <c r="BE315" s="197">
        <f t="shared" si="94"/>
        <v>0</v>
      </c>
      <c r="BF315" s="197">
        <f t="shared" si="95"/>
        <v>0</v>
      </c>
      <c r="BG315" s="197">
        <f t="shared" si="96"/>
        <v>0</v>
      </c>
      <c r="BH315" s="197">
        <f t="shared" si="97"/>
        <v>0</v>
      </c>
      <c r="BI315" s="197">
        <f t="shared" si="98"/>
        <v>0</v>
      </c>
      <c r="BJ315" s="15" t="s">
        <v>80</v>
      </c>
      <c r="BK315" s="197">
        <f t="shared" si="99"/>
        <v>0</v>
      </c>
      <c r="BL315" s="15" t="s">
        <v>154</v>
      </c>
      <c r="BM315" s="196" t="s">
        <v>981</v>
      </c>
    </row>
    <row r="316" spans="1:65" s="2" customFormat="1" ht="21.75" customHeight="1">
      <c r="A316" s="32"/>
      <c r="B316" s="33"/>
      <c r="C316" s="185" t="s">
        <v>982</v>
      </c>
      <c r="D316" s="185" t="s">
        <v>132</v>
      </c>
      <c r="E316" s="186" t="s">
        <v>983</v>
      </c>
      <c r="F316" s="187" t="s">
        <v>984</v>
      </c>
      <c r="G316" s="188" t="s">
        <v>135</v>
      </c>
      <c r="H316" s="189">
        <v>125</v>
      </c>
      <c r="I316" s="190"/>
      <c r="J316" s="191">
        <f t="shared" si="90"/>
        <v>0</v>
      </c>
      <c r="K316" s="187" t="s">
        <v>136</v>
      </c>
      <c r="L316" s="37"/>
      <c r="M316" s="192" t="s">
        <v>19</v>
      </c>
      <c r="N316" s="193" t="s">
        <v>43</v>
      </c>
      <c r="O316" s="62"/>
      <c r="P316" s="194">
        <f t="shared" si="91"/>
        <v>0</v>
      </c>
      <c r="Q316" s="194">
        <v>0</v>
      </c>
      <c r="R316" s="194">
        <f t="shared" si="92"/>
        <v>0</v>
      </c>
      <c r="S316" s="194">
        <v>0</v>
      </c>
      <c r="T316" s="195">
        <f t="shared" si="9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6" t="s">
        <v>154</v>
      </c>
      <c r="AT316" s="196" t="s">
        <v>132</v>
      </c>
      <c r="AU316" s="196" t="s">
        <v>80</v>
      </c>
      <c r="AY316" s="15" t="s">
        <v>128</v>
      </c>
      <c r="BE316" s="197">
        <f t="shared" si="94"/>
        <v>0</v>
      </c>
      <c r="BF316" s="197">
        <f t="shared" si="95"/>
        <v>0</v>
      </c>
      <c r="BG316" s="197">
        <f t="shared" si="96"/>
        <v>0</v>
      </c>
      <c r="BH316" s="197">
        <f t="shared" si="97"/>
        <v>0</v>
      </c>
      <c r="BI316" s="197">
        <f t="shared" si="98"/>
        <v>0</v>
      </c>
      <c r="BJ316" s="15" t="s">
        <v>80</v>
      </c>
      <c r="BK316" s="197">
        <f t="shared" si="99"/>
        <v>0</v>
      </c>
      <c r="BL316" s="15" t="s">
        <v>154</v>
      </c>
      <c r="BM316" s="196" t="s">
        <v>985</v>
      </c>
    </row>
    <row r="317" spans="1:65" s="2" customFormat="1" ht="21.75" customHeight="1">
      <c r="A317" s="32"/>
      <c r="B317" s="33"/>
      <c r="C317" s="185" t="s">
        <v>986</v>
      </c>
      <c r="D317" s="185" t="s">
        <v>132</v>
      </c>
      <c r="E317" s="186" t="s">
        <v>987</v>
      </c>
      <c r="F317" s="187" t="s">
        <v>988</v>
      </c>
      <c r="G317" s="188" t="s">
        <v>135</v>
      </c>
      <c r="H317" s="189">
        <v>4</v>
      </c>
      <c r="I317" s="190"/>
      <c r="J317" s="191">
        <f t="shared" si="90"/>
        <v>0</v>
      </c>
      <c r="K317" s="187" t="s">
        <v>136</v>
      </c>
      <c r="L317" s="37"/>
      <c r="M317" s="192" t="s">
        <v>19</v>
      </c>
      <c r="N317" s="193" t="s">
        <v>43</v>
      </c>
      <c r="O317" s="62"/>
      <c r="P317" s="194">
        <f t="shared" si="91"/>
        <v>0</v>
      </c>
      <c r="Q317" s="194">
        <v>0</v>
      </c>
      <c r="R317" s="194">
        <f t="shared" si="92"/>
        <v>0</v>
      </c>
      <c r="S317" s="194">
        <v>0</v>
      </c>
      <c r="T317" s="195">
        <f t="shared" si="9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96" t="s">
        <v>154</v>
      </c>
      <c r="AT317" s="196" t="s">
        <v>132</v>
      </c>
      <c r="AU317" s="196" t="s">
        <v>80</v>
      </c>
      <c r="AY317" s="15" t="s">
        <v>128</v>
      </c>
      <c r="BE317" s="197">
        <f t="shared" si="94"/>
        <v>0</v>
      </c>
      <c r="BF317" s="197">
        <f t="shared" si="95"/>
        <v>0</v>
      </c>
      <c r="BG317" s="197">
        <f t="shared" si="96"/>
        <v>0</v>
      </c>
      <c r="BH317" s="197">
        <f t="shared" si="97"/>
        <v>0</v>
      </c>
      <c r="BI317" s="197">
        <f t="shared" si="98"/>
        <v>0</v>
      </c>
      <c r="BJ317" s="15" t="s">
        <v>80</v>
      </c>
      <c r="BK317" s="197">
        <f t="shared" si="99"/>
        <v>0</v>
      </c>
      <c r="BL317" s="15" t="s">
        <v>154</v>
      </c>
      <c r="BM317" s="196" t="s">
        <v>989</v>
      </c>
    </row>
    <row r="318" spans="1:65" s="2" customFormat="1" ht="21.75" customHeight="1">
      <c r="A318" s="32"/>
      <c r="B318" s="33"/>
      <c r="C318" s="185" t="s">
        <v>990</v>
      </c>
      <c r="D318" s="185" t="s">
        <v>132</v>
      </c>
      <c r="E318" s="186" t="s">
        <v>991</v>
      </c>
      <c r="F318" s="187" t="s">
        <v>992</v>
      </c>
      <c r="G318" s="188" t="s">
        <v>135</v>
      </c>
      <c r="H318" s="189">
        <v>15</v>
      </c>
      <c r="I318" s="190"/>
      <c r="J318" s="191">
        <f t="shared" si="90"/>
        <v>0</v>
      </c>
      <c r="K318" s="187" t="s">
        <v>136</v>
      </c>
      <c r="L318" s="37"/>
      <c r="M318" s="192" t="s">
        <v>19</v>
      </c>
      <c r="N318" s="193" t="s">
        <v>43</v>
      </c>
      <c r="O318" s="62"/>
      <c r="P318" s="194">
        <f t="shared" si="91"/>
        <v>0</v>
      </c>
      <c r="Q318" s="194">
        <v>0</v>
      </c>
      <c r="R318" s="194">
        <f t="shared" si="92"/>
        <v>0</v>
      </c>
      <c r="S318" s="194">
        <v>0</v>
      </c>
      <c r="T318" s="195">
        <f t="shared" si="9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6" t="s">
        <v>154</v>
      </c>
      <c r="AT318" s="196" t="s">
        <v>132</v>
      </c>
      <c r="AU318" s="196" t="s">
        <v>80</v>
      </c>
      <c r="AY318" s="15" t="s">
        <v>128</v>
      </c>
      <c r="BE318" s="197">
        <f t="shared" si="94"/>
        <v>0</v>
      </c>
      <c r="BF318" s="197">
        <f t="shared" si="95"/>
        <v>0</v>
      </c>
      <c r="BG318" s="197">
        <f t="shared" si="96"/>
        <v>0</v>
      </c>
      <c r="BH318" s="197">
        <f t="shared" si="97"/>
        <v>0</v>
      </c>
      <c r="BI318" s="197">
        <f t="shared" si="98"/>
        <v>0</v>
      </c>
      <c r="BJ318" s="15" t="s">
        <v>80</v>
      </c>
      <c r="BK318" s="197">
        <f t="shared" si="99"/>
        <v>0</v>
      </c>
      <c r="BL318" s="15" t="s">
        <v>154</v>
      </c>
      <c r="BM318" s="196" t="s">
        <v>993</v>
      </c>
    </row>
    <row r="319" spans="1:65" s="2" customFormat="1" ht="21.75" customHeight="1">
      <c r="A319" s="32"/>
      <c r="B319" s="33"/>
      <c r="C319" s="185" t="s">
        <v>994</v>
      </c>
      <c r="D319" s="185" t="s">
        <v>132</v>
      </c>
      <c r="E319" s="186" t="s">
        <v>995</v>
      </c>
      <c r="F319" s="187" t="s">
        <v>996</v>
      </c>
      <c r="G319" s="188" t="s">
        <v>135</v>
      </c>
      <c r="H319" s="189">
        <v>30</v>
      </c>
      <c r="I319" s="190"/>
      <c r="J319" s="191">
        <f t="shared" si="90"/>
        <v>0</v>
      </c>
      <c r="K319" s="187" t="s">
        <v>136</v>
      </c>
      <c r="L319" s="37"/>
      <c r="M319" s="192" t="s">
        <v>19</v>
      </c>
      <c r="N319" s="193" t="s">
        <v>43</v>
      </c>
      <c r="O319" s="62"/>
      <c r="P319" s="194">
        <f t="shared" si="91"/>
        <v>0</v>
      </c>
      <c r="Q319" s="194">
        <v>0</v>
      </c>
      <c r="R319" s="194">
        <f t="shared" si="92"/>
        <v>0</v>
      </c>
      <c r="S319" s="194">
        <v>0</v>
      </c>
      <c r="T319" s="195">
        <f t="shared" si="9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96" t="s">
        <v>154</v>
      </c>
      <c r="AT319" s="196" t="s">
        <v>132</v>
      </c>
      <c r="AU319" s="196" t="s">
        <v>80</v>
      </c>
      <c r="AY319" s="15" t="s">
        <v>128</v>
      </c>
      <c r="BE319" s="197">
        <f t="shared" si="94"/>
        <v>0</v>
      </c>
      <c r="BF319" s="197">
        <f t="shared" si="95"/>
        <v>0</v>
      </c>
      <c r="BG319" s="197">
        <f t="shared" si="96"/>
        <v>0</v>
      </c>
      <c r="BH319" s="197">
        <f t="shared" si="97"/>
        <v>0</v>
      </c>
      <c r="BI319" s="197">
        <f t="shared" si="98"/>
        <v>0</v>
      </c>
      <c r="BJ319" s="15" t="s">
        <v>80</v>
      </c>
      <c r="BK319" s="197">
        <f t="shared" si="99"/>
        <v>0</v>
      </c>
      <c r="BL319" s="15" t="s">
        <v>154</v>
      </c>
      <c r="BM319" s="196" t="s">
        <v>997</v>
      </c>
    </row>
    <row r="320" spans="1:65" s="2" customFormat="1" ht="21.75" customHeight="1">
      <c r="A320" s="32"/>
      <c r="B320" s="33"/>
      <c r="C320" s="185" t="s">
        <v>998</v>
      </c>
      <c r="D320" s="185" t="s">
        <v>132</v>
      </c>
      <c r="E320" s="186" t="s">
        <v>999</v>
      </c>
      <c r="F320" s="187" t="s">
        <v>1000</v>
      </c>
      <c r="G320" s="188" t="s">
        <v>135</v>
      </c>
      <c r="H320" s="189">
        <v>30</v>
      </c>
      <c r="I320" s="190"/>
      <c r="J320" s="191">
        <f t="shared" si="90"/>
        <v>0</v>
      </c>
      <c r="K320" s="187" t="s">
        <v>136</v>
      </c>
      <c r="L320" s="37"/>
      <c r="M320" s="192" t="s">
        <v>19</v>
      </c>
      <c r="N320" s="193" t="s">
        <v>43</v>
      </c>
      <c r="O320" s="62"/>
      <c r="P320" s="194">
        <f t="shared" si="91"/>
        <v>0</v>
      </c>
      <c r="Q320" s="194">
        <v>0</v>
      </c>
      <c r="R320" s="194">
        <f t="shared" si="92"/>
        <v>0</v>
      </c>
      <c r="S320" s="194">
        <v>0</v>
      </c>
      <c r="T320" s="195">
        <f t="shared" si="9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6" t="s">
        <v>154</v>
      </c>
      <c r="AT320" s="196" t="s">
        <v>132</v>
      </c>
      <c r="AU320" s="196" t="s">
        <v>80</v>
      </c>
      <c r="AY320" s="15" t="s">
        <v>128</v>
      </c>
      <c r="BE320" s="197">
        <f t="shared" si="94"/>
        <v>0</v>
      </c>
      <c r="BF320" s="197">
        <f t="shared" si="95"/>
        <v>0</v>
      </c>
      <c r="BG320" s="197">
        <f t="shared" si="96"/>
        <v>0</v>
      </c>
      <c r="BH320" s="197">
        <f t="shared" si="97"/>
        <v>0</v>
      </c>
      <c r="BI320" s="197">
        <f t="shared" si="98"/>
        <v>0</v>
      </c>
      <c r="BJ320" s="15" t="s">
        <v>80</v>
      </c>
      <c r="BK320" s="197">
        <f t="shared" si="99"/>
        <v>0</v>
      </c>
      <c r="BL320" s="15" t="s">
        <v>154</v>
      </c>
      <c r="BM320" s="196" t="s">
        <v>1001</v>
      </c>
    </row>
    <row r="321" spans="1:65" s="2" customFormat="1" ht="21.75" customHeight="1">
      <c r="A321" s="32"/>
      <c r="B321" s="33"/>
      <c r="C321" s="185" t="s">
        <v>1002</v>
      </c>
      <c r="D321" s="185" t="s">
        <v>132</v>
      </c>
      <c r="E321" s="186" t="s">
        <v>1003</v>
      </c>
      <c r="F321" s="187" t="s">
        <v>1004</v>
      </c>
      <c r="G321" s="188" t="s">
        <v>135</v>
      </c>
      <c r="H321" s="189">
        <v>1</v>
      </c>
      <c r="I321" s="190"/>
      <c r="J321" s="191">
        <f t="shared" si="90"/>
        <v>0</v>
      </c>
      <c r="K321" s="187" t="s">
        <v>136</v>
      </c>
      <c r="L321" s="37"/>
      <c r="M321" s="192" t="s">
        <v>19</v>
      </c>
      <c r="N321" s="193" t="s">
        <v>43</v>
      </c>
      <c r="O321" s="62"/>
      <c r="P321" s="194">
        <f t="shared" si="91"/>
        <v>0</v>
      </c>
      <c r="Q321" s="194">
        <v>0</v>
      </c>
      <c r="R321" s="194">
        <f t="shared" si="92"/>
        <v>0</v>
      </c>
      <c r="S321" s="194">
        <v>0</v>
      </c>
      <c r="T321" s="195">
        <f t="shared" si="9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6" t="s">
        <v>154</v>
      </c>
      <c r="AT321" s="196" t="s">
        <v>132</v>
      </c>
      <c r="AU321" s="196" t="s">
        <v>80</v>
      </c>
      <c r="AY321" s="15" t="s">
        <v>128</v>
      </c>
      <c r="BE321" s="197">
        <f t="shared" si="94"/>
        <v>0</v>
      </c>
      <c r="BF321" s="197">
        <f t="shared" si="95"/>
        <v>0</v>
      </c>
      <c r="BG321" s="197">
        <f t="shared" si="96"/>
        <v>0</v>
      </c>
      <c r="BH321" s="197">
        <f t="shared" si="97"/>
        <v>0</v>
      </c>
      <c r="BI321" s="197">
        <f t="shared" si="98"/>
        <v>0</v>
      </c>
      <c r="BJ321" s="15" t="s">
        <v>80</v>
      </c>
      <c r="BK321" s="197">
        <f t="shared" si="99"/>
        <v>0</v>
      </c>
      <c r="BL321" s="15" t="s">
        <v>154</v>
      </c>
      <c r="BM321" s="196" t="s">
        <v>1005</v>
      </c>
    </row>
    <row r="322" spans="1:65" s="2" customFormat="1" ht="21.75" customHeight="1">
      <c r="A322" s="32"/>
      <c r="B322" s="33"/>
      <c r="C322" s="185" t="s">
        <v>1006</v>
      </c>
      <c r="D322" s="185" t="s">
        <v>132</v>
      </c>
      <c r="E322" s="186" t="s">
        <v>1007</v>
      </c>
      <c r="F322" s="187" t="s">
        <v>1008</v>
      </c>
      <c r="G322" s="188" t="s">
        <v>135</v>
      </c>
      <c r="H322" s="189">
        <v>4</v>
      </c>
      <c r="I322" s="190"/>
      <c r="J322" s="191">
        <f t="shared" si="90"/>
        <v>0</v>
      </c>
      <c r="K322" s="187" t="s">
        <v>136</v>
      </c>
      <c r="L322" s="37"/>
      <c r="M322" s="192" t="s">
        <v>19</v>
      </c>
      <c r="N322" s="193" t="s">
        <v>43</v>
      </c>
      <c r="O322" s="62"/>
      <c r="P322" s="194">
        <f t="shared" si="91"/>
        <v>0</v>
      </c>
      <c r="Q322" s="194">
        <v>0</v>
      </c>
      <c r="R322" s="194">
        <f t="shared" si="92"/>
        <v>0</v>
      </c>
      <c r="S322" s="194">
        <v>0</v>
      </c>
      <c r="T322" s="195">
        <f t="shared" si="9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6" t="s">
        <v>154</v>
      </c>
      <c r="AT322" s="196" t="s">
        <v>132</v>
      </c>
      <c r="AU322" s="196" t="s">
        <v>80</v>
      </c>
      <c r="AY322" s="15" t="s">
        <v>128</v>
      </c>
      <c r="BE322" s="197">
        <f t="shared" si="94"/>
        <v>0</v>
      </c>
      <c r="BF322" s="197">
        <f t="shared" si="95"/>
        <v>0</v>
      </c>
      <c r="BG322" s="197">
        <f t="shared" si="96"/>
        <v>0</v>
      </c>
      <c r="BH322" s="197">
        <f t="shared" si="97"/>
        <v>0</v>
      </c>
      <c r="BI322" s="197">
        <f t="shared" si="98"/>
        <v>0</v>
      </c>
      <c r="BJ322" s="15" t="s">
        <v>80</v>
      </c>
      <c r="BK322" s="197">
        <f t="shared" si="99"/>
        <v>0</v>
      </c>
      <c r="BL322" s="15" t="s">
        <v>154</v>
      </c>
      <c r="BM322" s="196" t="s">
        <v>1009</v>
      </c>
    </row>
    <row r="323" spans="1:65" s="2" customFormat="1" ht="33" customHeight="1">
      <c r="A323" s="32"/>
      <c r="B323" s="33"/>
      <c r="C323" s="185" t="s">
        <v>1010</v>
      </c>
      <c r="D323" s="185" t="s">
        <v>132</v>
      </c>
      <c r="E323" s="186" t="s">
        <v>1011</v>
      </c>
      <c r="F323" s="187" t="s">
        <v>1012</v>
      </c>
      <c r="G323" s="188" t="s">
        <v>135</v>
      </c>
      <c r="H323" s="189">
        <v>1</v>
      </c>
      <c r="I323" s="190"/>
      <c r="J323" s="191">
        <f t="shared" si="90"/>
        <v>0</v>
      </c>
      <c r="K323" s="187" t="s">
        <v>136</v>
      </c>
      <c r="L323" s="37"/>
      <c r="M323" s="192" t="s">
        <v>19</v>
      </c>
      <c r="N323" s="193" t="s">
        <v>43</v>
      </c>
      <c r="O323" s="62"/>
      <c r="P323" s="194">
        <f t="shared" si="91"/>
        <v>0</v>
      </c>
      <c r="Q323" s="194">
        <v>0</v>
      </c>
      <c r="R323" s="194">
        <f t="shared" si="92"/>
        <v>0</v>
      </c>
      <c r="S323" s="194">
        <v>0</v>
      </c>
      <c r="T323" s="195">
        <f t="shared" si="9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6" t="s">
        <v>154</v>
      </c>
      <c r="AT323" s="196" t="s">
        <v>132</v>
      </c>
      <c r="AU323" s="196" t="s">
        <v>80</v>
      </c>
      <c r="AY323" s="15" t="s">
        <v>128</v>
      </c>
      <c r="BE323" s="197">
        <f t="shared" si="94"/>
        <v>0</v>
      </c>
      <c r="BF323" s="197">
        <f t="shared" si="95"/>
        <v>0</v>
      </c>
      <c r="BG323" s="197">
        <f t="shared" si="96"/>
        <v>0</v>
      </c>
      <c r="BH323" s="197">
        <f t="shared" si="97"/>
        <v>0</v>
      </c>
      <c r="BI323" s="197">
        <f t="shared" si="98"/>
        <v>0</v>
      </c>
      <c r="BJ323" s="15" t="s">
        <v>80</v>
      </c>
      <c r="BK323" s="197">
        <f t="shared" si="99"/>
        <v>0</v>
      </c>
      <c r="BL323" s="15" t="s">
        <v>154</v>
      </c>
      <c r="BM323" s="196" t="s">
        <v>1013</v>
      </c>
    </row>
    <row r="324" spans="1:65" s="2" customFormat="1" ht="21.75" customHeight="1">
      <c r="A324" s="32"/>
      <c r="B324" s="33"/>
      <c r="C324" s="185" t="s">
        <v>1014</v>
      </c>
      <c r="D324" s="185" t="s">
        <v>132</v>
      </c>
      <c r="E324" s="186" t="s">
        <v>1015</v>
      </c>
      <c r="F324" s="187" t="s">
        <v>1016</v>
      </c>
      <c r="G324" s="188" t="s">
        <v>135</v>
      </c>
      <c r="H324" s="189">
        <v>1</v>
      </c>
      <c r="I324" s="190"/>
      <c r="J324" s="191">
        <f t="shared" si="90"/>
        <v>0</v>
      </c>
      <c r="K324" s="187" t="s">
        <v>136</v>
      </c>
      <c r="L324" s="37"/>
      <c r="M324" s="192" t="s">
        <v>19</v>
      </c>
      <c r="N324" s="193" t="s">
        <v>43</v>
      </c>
      <c r="O324" s="62"/>
      <c r="P324" s="194">
        <f t="shared" si="91"/>
        <v>0</v>
      </c>
      <c r="Q324" s="194">
        <v>0</v>
      </c>
      <c r="R324" s="194">
        <f t="shared" si="92"/>
        <v>0</v>
      </c>
      <c r="S324" s="194">
        <v>0</v>
      </c>
      <c r="T324" s="195">
        <f t="shared" si="9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6" t="s">
        <v>154</v>
      </c>
      <c r="AT324" s="196" t="s">
        <v>132</v>
      </c>
      <c r="AU324" s="196" t="s">
        <v>80</v>
      </c>
      <c r="AY324" s="15" t="s">
        <v>128</v>
      </c>
      <c r="BE324" s="197">
        <f t="shared" si="94"/>
        <v>0</v>
      </c>
      <c r="BF324" s="197">
        <f t="shared" si="95"/>
        <v>0</v>
      </c>
      <c r="BG324" s="197">
        <f t="shared" si="96"/>
        <v>0</v>
      </c>
      <c r="BH324" s="197">
        <f t="shared" si="97"/>
        <v>0</v>
      </c>
      <c r="BI324" s="197">
        <f t="shared" si="98"/>
        <v>0</v>
      </c>
      <c r="BJ324" s="15" t="s">
        <v>80</v>
      </c>
      <c r="BK324" s="197">
        <f t="shared" si="99"/>
        <v>0</v>
      </c>
      <c r="BL324" s="15" t="s">
        <v>154</v>
      </c>
      <c r="BM324" s="196" t="s">
        <v>1017</v>
      </c>
    </row>
    <row r="325" spans="1:65" s="2" customFormat="1" ht="33" customHeight="1">
      <c r="A325" s="32"/>
      <c r="B325" s="33"/>
      <c r="C325" s="185" t="s">
        <v>1018</v>
      </c>
      <c r="D325" s="185" t="s">
        <v>132</v>
      </c>
      <c r="E325" s="186" t="s">
        <v>1019</v>
      </c>
      <c r="F325" s="187" t="s">
        <v>1020</v>
      </c>
      <c r="G325" s="188" t="s">
        <v>135</v>
      </c>
      <c r="H325" s="189">
        <v>1</v>
      </c>
      <c r="I325" s="190"/>
      <c r="J325" s="191">
        <f t="shared" si="90"/>
        <v>0</v>
      </c>
      <c r="K325" s="187" t="s">
        <v>136</v>
      </c>
      <c r="L325" s="37"/>
      <c r="M325" s="192" t="s">
        <v>19</v>
      </c>
      <c r="N325" s="193" t="s">
        <v>43</v>
      </c>
      <c r="O325" s="62"/>
      <c r="P325" s="194">
        <f t="shared" si="91"/>
        <v>0</v>
      </c>
      <c r="Q325" s="194">
        <v>0</v>
      </c>
      <c r="R325" s="194">
        <f t="shared" si="92"/>
        <v>0</v>
      </c>
      <c r="S325" s="194">
        <v>0</v>
      </c>
      <c r="T325" s="195">
        <f t="shared" si="9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96" t="s">
        <v>154</v>
      </c>
      <c r="AT325" s="196" t="s">
        <v>132</v>
      </c>
      <c r="AU325" s="196" t="s">
        <v>80</v>
      </c>
      <c r="AY325" s="15" t="s">
        <v>128</v>
      </c>
      <c r="BE325" s="197">
        <f t="shared" si="94"/>
        <v>0</v>
      </c>
      <c r="BF325" s="197">
        <f t="shared" si="95"/>
        <v>0</v>
      </c>
      <c r="BG325" s="197">
        <f t="shared" si="96"/>
        <v>0</v>
      </c>
      <c r="BH325" s="197">
        <f t="shared" si="97"/>
        <v>0</v>
      </c>
      <c r="BI325" s="197">
        <f t="shared" si="98"/>
        <v>0</v>
      </c>
      <c r="BJ325" s="15" t="s">
        <v>80</v>
      </c>
      <c r="BK325" s="197">
        <f t="shared" si="99"/>
        <v>0</v>
      </c>
      <c r="BL325" s="15" t="s">
        <v>154</v>
      </c>
      <c r="BM325" s="196" t="s">
        <v>1021</v>
      </c>
    </row>
    <row r="326" spans="1:65" s="2" customFormat="1" ht="21.75" customHeight="1">
      <c r="A326" s="32"/>
      <c r="B326" s="33"/>
      <c r="C326" s="185" t="s">
        <v>1022</v>
      </c>
      <c r="D326" s="185" t="s">
        <v>132</v>
      </c>
      <c r="E326" s="186" t="s">
        <v>1023</v>
      </c>
      <c r="F326" s="187" t="s">
        <v>1024</v>
      </c>
      <c r="G326" s="188" t="s">
        <v>1025</v>
      </c>
      <c r="H326" s="189">
        <v>1</v>
      </c>
      <c r="I326" s="190"/>
      <c r="J326" s="191">
        <f t="shared" ref="J326:J357" si="100">ROUND(I326*H326,2)</f>
        <v>0</v>
      </c>
      <c r="K326" s="187" t="s">
        <v>136</v>
      </c>
      <c r="L326" s="37"/>
      <c r="M326" s="192" t="s">
        <v>19</v>
      </c>
      <c r="N326" s="193" t="s">
        <v>43</v>
      </c>
      <c r="O326" s="62"/>
      <c r="P326" s="194">
        <f t="shared" ref="P326:P357" si="101">O326*H326</f>
        <v>0</v>
      </c>
      <c r="Q326" s="194">
        <v>0</v>
      </c>
      <c r="R326" s="194">
        <f t="shared" ref="R326:R357" si="102">Q326*H326</f>
        <v>0</v>
      </c>
      <c r="S326" s="194">
        <v>0</v>
      </c>
      <c r="T326" s="195">
        <f t="shared" ref="T326:T357" si="103"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6" t="s">
        <v>154</v>
      </c>
      <c r="AT326" s="196" t="s">
        <v>132</v>
      </c>
      <c r="AU326" s="196" t="s">
        <v>80</v>
      </c>
      <c r="AY326" s="15" t="s">
        <v>128</v>
      </c>
      <c r="BE326" s="197">
        <f t="shared" ref="BE326:BE331" si="104">IF(N326="základní",J326,0)</f>
        <v>0</v>
      </c>
      <c r="BF326" s="197">
        <f t="shared" ref="BF326:BF331" si="105">IF(N326="snížená",J326,0)</f>
        <v>0</v>
      </c>
      <c r="BG326" s="197">
        <f t="shared" ref="BG326:BG331" si="106">IF(N326="zákl. přenesená",J326,0)</f>
        <v>0</v>
      </c>
      <c r="BH326" s="197">
        <f t="shared" ref="BH326:BH331" si="107">IF(N326="sníž. přenesená",J326,0)</f>
        <v>0</v>
      </c>
      <c r="BI326" s="197">
        <f t="shared" ref="BI326:BI331" si="108">IF(N326="nulová",J326,0)</f>
        <v>0</v>
      </c>
      <c r="BJ326" s="15" t="s">
        <v>80</v>
      </c>
      <c r="BK326" s="197">
        <f t="shared" ref="BK326:BK331" si="109">ROUND(I326*H326,2)</f>
        <v>0</v>
      </c>
      <c r="BL326" s="15" t="s">
        <v>154</v>
      </c>
      <c r="BM326" s="196" t="s">
        <v>1026</v>
      </c>
    </row>
    <row r="327" spans="1:65" s="2" customFormat="1" ht="21.75" customHeight="1">
      <c r="A327" s="32"/>
      <c r="B327" s="33"/>
      <c r="C327" s="185" t="s">
        <v>1027</v>
      </c>
      <c r="D327" s="185" t="s">
        <v>132</v>
      </c>
      <c r="E327" s="186" t="s">
        <v>1028</v>
      </c>
      <c r="F327" s="187" t="s">
        <v>1029</v>
      </c>
      <c r="G327" s="188" t="s">
        <v>135</v>
      </c>
      <c r="H327" s="189">
        <v>1</v>
      </c>
      <c r="I327" s="190"/>
      <c r="J327" s="191">
        <f t="shared" si="100"/>
        <v>0</v>
      </c>
      <c r="K327" s="187" t="s">
        <v>136</v>
      </c>
      <c r="L327" s="37"/>
      <c r="M327" s="192" t="s">
        <v>19</v>
      </c>
      <c r="N327" s="193" t="s">
        <v>43</v>
      </c>
      <c r="O327" s="62"/>
      <c r="P327" s="194">
        <f t="shared" si="101"/>
        <v>0</v>
      </c>
      <c r="Q327" s="194">
        <v>0</v>
      </c>
      <c r="R327" s="194">
        <f t="shared" si="102"/>
        <v>0</v>
      </c>
      <c r="S327" s="194">
        <v>0</v>
      </c>
      <c r="T327" s="195">
        <f t="shared" si="10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6" t="s">
        <v>154</v>
      </c>
      <c r="AT327" s="196" t="s">
        <v>132</v>
      </c>
      <c r="AU327" s="196" t="s">
        <v>80</v>
      </c>
      <c r="AY327" s="15" t="s">
        <v>128</v>
      </c>
      <c r="BE327" s="197">
        <f t="shared" si="104"/>
        <v>0</v>
      </c>
      <c r="BF327" s="197">
        <f t="shared" si="105"/>
        <v>0</v>
      </c>
      <c r="BG327" s="197">
        <f t="shared" si="106"/>
        <v>0</v>
      </c>
      <c r="BH327" s="197">
        <f t="shared" si="107"/>
        <v>0</v>
      </c>
      <c r="BI327" s="197">
        <f t="shared" si="108"/>
        <v>0</v>
      </c>
      <c r="BJ327" s="15" t="s">
        <v>80</v>
      </c>
      <c r="BK327" s="197">
        <f t="shared" si="109"/>
        <v>0</v>
      </c>
      <c r="BL327" s="15" t="s">
        <v>154</v>
      </c>
      <c r="BM327" s="196" t="s">
        <v>1030</v>
      </c>
    </row>
    <row r="328" spans="1:65" s="2" customFormat="1" ht="21.75" customHeight="1">
      <c r="A328" s="32"/>
      <c r="B328" s="33"/>
      <c r="C328" s="185" t="s">
        <v>1031</v>
      </c>
      <c r="D328" s="185" t="s">
        <v>132</v>
      </c>
      <c r="E328" s="186" t="s">
        <v>1032</v>
      </c>
      <c r="F328" s="187" t="s">
        <v>1033</v>
      </c>
      <c r="G328" s="188" t="s">
        <v>135</v>
      </c>
      <c r="H328" s="189">
        <v>2</v>
      </c>
      <c r="I328" s="190"/>
      <c r="J328" s="191">
        <f t="shared" si="100"/>
        <v>0</v>
      </c>
      <c r="K328" s="187" t="s">
        <v>136</v>
      </c>
      <c r="L328" s="37"/>
      <c r="M328" s="192" t="s">
        <v>19</v>
      </c>
      <c r="N328" s="193" t="s">
        <v>43</v>
      </c>
      <c r="O328" s="62"/>
      <c r="P328" s="194">
        <f t="shared" si="101"/>
        <v>0</v>
      </c>
      <c r="Q328" s="194">
        <v>0</v>
      </c>
      <c r="R328" s="194">
        <f t="shared" si="102"/>
        <v>0</v>
      </c>
      <c r="S328" s="194">
        <v>0</v>
      </c>
      <c r="T328" s="195">
        <f t="shared" si="10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6" t="s">
        <v>154</v>
      </c>
      <c r="AT328" s="196" t="s">
        <v>132</v>
      </c>
      <c r="AU328" s="196" t="s">
        <v>80</v>
      </c>
      <c r="AY328" s="15" t="s">
        <v>128</v>
      </c>
      <c r="BE328" s="197">
        <f t="shared" si="104"/>
        <v>0</v>
      </c>
      <c r="BF328" s="197">
        <f t="shared" si="105"/>
        <v>0</v>
      </c>
      <c r="BG328" s="197">
        <f t="shared" si="106"/>
        <v>0</v>
      </c>
      <c r="BH328" s="197">
        <f t="shared" si="107"/>
        <v>0</v>
      </c>
      <c r="BI328" s="197">
        <f t="shared" si="108"/>
        <v>0</v>
      </c>
      <c r="BJ328" s="15" t="s">
        <v>80</v>
      </c>
      <c r="BK328" s="197">
        <f t="shared" si="109"/>
        <v>0</v>
      </c>
      <c r="BL328" s="15" t="s">
        <v>154</v>
      </c>
      <c r="BM328" s="196" t="s">
        <v>1034</v>
      </c>
    </row>
    <row r="329" spans="1:65" s="2" customFormat="1" ht="21.75" customHeight="1">
      <c r="A329" s="32"/>
      <c r="B329" s="33"/>
      <c r="C329" s="185" t="s">
        <v>1035</v>
      </c>
      <c r="D329" s="185" t="s">
        <v>132</v>
      </c>
      <c r="E329" s="186" t="s">
        <v>1036</v>
      </c>
      <c r="F329" s="187" t="s">
        <v>1037</v>
      </c>
      <c r="G329" s="188" t="s">
        <v>135</v>
      </c>
      <c r="H329" s="189">
        <v>30</v>
      </c>
      <c r="I329" s="190"/>
      <c r="J329" s="191">
        <f t="shared" si="100"/>
        <v>0</v>
      </c>
      <c r="K329" s="187" t="s">
        <v>136</v>
      </c>
      <c r="L329" s="37"/>
      <c r="M329" s="192" t="s">
        <v>19</v>
      </c>
      <c r="N329" s="193" t="s">
        <v>43</v>
      </c>
      <c r="O329" s="62"/>
      <c r="P329" s="194">
        <f t="shared" si="101"/>
        <v>0</v>
      </c>
      <c r="Q329" s="194">
        <v>0</v>
      </c>
      <c r="R329" s="194">
        <f t="shared" si="102"/>
        <v>0</v>
      </c>
      <c r="S329" s="194">
        <v>0</v>
      </c>
      <c r="T329" s="195">
        <f t="shared" si="10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6" t="s">
        <v>154</v>
      </c>
      <c r="AT329" s="196" t="s">
        <v>132</v>
      </c>
      <c r="AU329" s="196" t="s">
        <v>80</v>
      </c>
      <c r="AY329" s="15" t="s">
        <v>128</v>
      </c>
      <c r="BE329" s="197">
        <f t="shared" si="104"/>
        <v>0</v>
      </c>
      <c r="BF329" s="197">
        <f t="shared" si="105"/>
        <v>0</v>
      </c>
      <c r="BG329" s="197">
        <f t="shared" si="106"/>
        <v>0</v>
      </c>
      <c r="BH329" s="197">
        <f t="shared" si="107"/>
        <v>0</v>
      </c>
      <c r="BI329" s="197">
        <f t="shared" si="108"/>
        <v>0</v>
      </c>
      <c r="BJ329" s="15" t="s">
        <v>80</v>
      </c>
      <c r="BK329" s="197">
        <f t="shared" si="109"/>
        <v>0</v>
      </c>
      <c r="BL329" s="15" t="s">
        <v>154</v>
      </c>
      <c r="BM329" s="196" t="s">
        <v>1038</v>
      </c>
    </row>
    <row r="330" spans="1:65" s="2" customFormat="1" ht="21.75" customHeight="1">
      <c r="A330" s="32"/>
      <c r="B330" s="33"/>
      <c r="C330" s="185" t="s">
        <v>1039</v>
      </c>
      <c r="D330" s="185" t="s">
        <v>132</v>
      </c>
      <c r="E330" s="186" t="s">
        <v>1040</v>
      </c>
      <c r="F330" s="187" t="s">
        <v>1041</v>
      </c>
      <c r="G330" s="188" t="s">
        <v>135</v>
      </c>
      <c r="H330" s="189">
        <v>1</v>
      </c>
      <c r="I330" s="190"/>
      <c r="J330" s="191">
        <f t="shared" si="100"/>
        <v>0</v>
      </c>
      <c r="K330" s="187" t="s">
        <v>136</v>
      </c>
      <c r="L330" s="37"/>
      <c r="M330" s="192" t="s">
        <v>19</v>
      </c>
      <c r="N330" s="193" t="s">
        <v>43</v>
      </c>
      <c r="O330" s="62"/>
      <c r="P330" s="194">
        <f t="shared" si="101"/>
        <v>0</v>
      </c>
      <c r="Q330" s="194">
        <v>0</v>
      </c>
      <c r="R330" s="194">
        <f t="shared" si="102"/>
        <v>0</v>
      </c>
      <c r="S330" s="194">
        <v>0</v>
      </c>
      <c r="T330" s="195">
        <f t="shared" si="10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6" t="s">
        <v>173</v>
      </c>
      <c r="AT330" s="196" t="s">
        <v>132</v>
      </c>
      <c r="AU330" s="196" t="s">
        <v>80</v>
      </c>
      <c r="AY330" s="15" t="s">
        <v>128</v>
      </c>
      <c r="BE330" s="197">
        <f t="shared" si="104"/>
        <v>0</v>
      </c>
      <c r="BF330" s="197">
        <f t="shared" si="105"/>
        <v>0</v>
      </c>
      <c r="BG330" s="197">
        <f t="shared" si="106"/>
        <v>0</v>
      </c>
      <c r="BH330" s="197">
        <f t="shared" si="107"/>
        <v>0</v>
      </c>
      <c r="BI330" s="197">
        <f t="shared" si="108"/>
        <v>0</v>
      </c>
      <c r="BJ330" s="15" t="s">
        <v>80</v>
      </c>
      <c r="BK330" s="197">
        <f t="shared" si="109"/>
        <v>0</v>
      </c>
      <c r="BL330" s="15" t="s">
        <v>173</v>
      </c>
      <c r="BM330" s="196" t="s">
        <v>1042</v>
      </c>
    </row>
    <row r="331" spans="1:65" s="2" customFormat="1" ht="21.75" customHeight="1">
      <c r="A331" s="32"/>
      <c r="B331" s="33"/>
      <c r="C331" s="185" t="s">
        <v>1043</v>
      </c>
      <c r="D331" s="185" t="s">
        <v>132</v>
      </c>
      <c r="E331" s="186" t="s">
        <v>1044</v>
      </c>
      <c r="F331" s="187" t="s">
        <v>1045</v>
      </c>
      <c r="G331" s="188" t="s">
        <v>584</v>
      </c>
      <c r="H331" s="189">
        <v>164</v>
      </c>
      <c r="I331" s="190"/>
      <c r="J331" s="191">
        <f t="shared" si="100"/>
        <v>0</v>
      </c>
      <c r="K331" s="187" t="s">
        <v>136</v>
      </c>
      <c r="L331" s="37"/>
      <c r="M331" s="192" t="s">
        <v>19</v>
      </c>
      <c r="N331" s="193" t="s">
        <v>43</v>
      </c>
      <c r="O331" s="62"/>
      <c r="P331" s="194">
        <f t="shared" si="101"/>
        <v>0</v>
      </c>
      <c r="Q331" s="194">
        <v>0</v>
      </c>
      <c r="R331" s="194">
        <f t="shared" si="102"/>
        <v>0</v>
      </c>
      <c r="S331" s="194">
        <v>0</v>
      </c>
      <c r="T331" s="195">
        <f t="shared" si="10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6" t="s">
        <v>154</v>
      </c>
      <c r="AT331" s="196" t="s">
        <v>132</v>
      </c>
      <c r="AU331" s="196" t="s">
        <v>80</v>
      </c>
      <c r="AY331" s="15" t="s">
        <v>128</v>
      </c>
      <c r="BE331" s="197">
        <f t="shared" si="104"/>
        <v>0</v>
      </c>
      <c r="BF331" s="197">
        <f t="shared" si="105"/>
        <v>0</v>
      </c>
      <c r="BG331" s="197">
        <f t="shared" si="106"/>
        <v>0</v>
      </c>
      <c r="BH331" s="197">
        <f t="shared" si="107"/>
        <v>0</v>
      </c>
      <c r="BI331" s="197">
        <f t="shared" si="108"/>
        <v>0</v>
      </c>
      <c r="BJ331" s="15" t="s">
        <v>80</v>
      </c>
      <c r="BK331" s="197">
        <f t="shared" si="109"/>
        <v>0</v>
      </c>
      <c r="BL331" s="15" t="s">
        <v>154</v>
      </c>
      <c r="BM331" s="196" t="s">
        <v>1046</v>
      </c>
    </row>
    <row r="332" spans="1:65" s="12" customFormat="1" ht="25.9" customHeight="1">
      <c r="B332" s="169"/>
      <c r="C332" s="170"/>
      <c r="D332" s="171" t="s">
        <v>71</v>
      </c>
      <c r="E332" s="172" t="s">
        <v>1047</v>
      </c>
      <c r="F332" s="172" t="s">
        <v>1048</v>
      </c>
      <c r="G332" s="170"/>
      <c r="H332" s="170"/>
      <c r="I332" s="173"/>
      <c r="J332" s="174">
        <f>BK332</f>
        <v>0</v>
      </c>
      <c r="K332" s="170"/>
      <c r="L332" s="175"/>
      <c r="M332" s="176"/>
      <c r="N332" s="177"/>
      <c r="O332" s="177"/>
      <c r="P332" s="178">
        <f>SUM(P333:P339)</f>
        <v>0</v>
      </c>
      <c r="Q332" s="177"/>
      <c r="R332" s="178">
        <f>SUM(R333:R339)</f>
        <v>0</v>
      </c>
      <c r="S332" s="177"/>
      <c r="T332" s="179">
        <f>SUM(T333:T339)</f>
        <v>0</v>
      </c>
      <c r="AR332" s="180" t="s">
        <v>80</v>
      </c>
      <c r="AT332" s="181" t="s">
        <v>71</v>
      </c>
      <c r="AU332" s="181" t="s">
        <v>72</v>
      </c>
      <c r="AY332" s="180" t="s">
        <v>128</v>
      </c>
      <c r="BK332" s="182">
        <f>SUM(BK333:BK339)</f>
        <v>0</v>
      </c>
    </row>
    <row r="333" spans="1:65" s="2" customFormat="1" ht="21.75" customHeight="1">
      <c r="A333" s="32"/>
      <c r="B333" s="33"/>
      <c r="C333" s="202" t="s">
        <v>1049</v>
      </c>
      <c r="D333" s="202" t="s">
        <v>142</v>
      </c>
      <c r="E333" s="203" t="s">
        <v>1050</v>
      </c>
      <c r="F333" s="204" t="s">
        <v>1051</v>
      </c>
      <c r="G333" s="205" t="s">
        <v>135</v>
      </c>
      <c r="H333" s="206">
        <v>1</v>
      </c>
      <c r="I333" s="207"/>
      <c r="J333" s="208">
        <f t="shared" ref="J333:J339" si="110">ROUND(I333*H333,2)</f>
        <v>0</v>
      </c>
      <c r="K333" s="204" t="s">
        <v>136</v>
      </c>
      <c r="L333" s="209"/>
      <c r="M333" s="210" t="s">
        <v>19</v>
      </c>
      <c r="N333" s="211" t="s">
        <v>43</v>
      </c>
      <c r="O333" s="62"/>
      <c r="P333" s="194">
        <f t="shared" ref="P333:P339" si="111">O333*H333</f>
        <v>0</v>
      </c>
      <c r="Q333" s="194">
        <v>0</v>
      </c>
      <c r="R333" s="194">
        <f t="shared" ref="R333:R339" si="112">Q333*H333</f>
        <v>0</v>
      </c>
      <c r="S333" s="194">
        <v>0</v>
      </c>
      <c r="T333" s="195">
        <f t="shared" ref="T333:T339" si="113"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6" t="s">
        <v>258</v>
      </c>
      <c r="AT333" s="196" t="s">
        <v>142</v>
      </c>
      <c r="AU333" s="196" t="s">
        <v>80</v>
      </c>
      <c r="AY333" s="15" t="s">
        <v>128</v>
      </c>
      <c r="BE333" s="197">
        <f t="shared" ref="BE333:BE339" si="114">IF(N333="základní",J333,0)</f>
        <v>0</v>
      </c>
      <c r="BF333" s="197">
        <f t="shared" ref="BF333:BF339" si="115">IF(N333="snížená",J333,0)</f>
        <v>0</v>
      </c>
      <c r="BG333" s="197">
        <f t="shared" ref="BG333:BG339" si="116">IF(N333="zákl. přenesená",J333,0)</f>
        <v>0</v>
      </c>
      <c r="BH333" s="197">
        <f t="shared" ref="BH333:BH339" si="117">IF(N333="sníž. přenesená",J333,0)</f>
        <v>0</v>
      </c>
      <c r="BI333" s="197">
        <f t="shared" ref="BI333:BI339" si="118">IF(N333="nulová",J333,0)</f>
        <v>0</v>
      </c>
      <c r="BJ333" s="15" t="s">
        <v>80</v>
      </c>
      <c r="BK333" s="197">
        <f t="shared" ref="BK333:BK339" si="119">ROUND(I333*H333,2)</f>
        <v>0</v>
      </c>
      <c r="BL333" s="15" t="s">
        <v>178</v>
      </c>
      <c r="BM333" s="196" t="s">
        <v>1052</v>
      </c>
    </row>
    <row r="334" spans="1:65" s="2" customFormat="1" ht="44.25" customHeight="1">
      <c r="A334" s="32"/>
      <c r="B334" s="33"/>
      <c r="C334" s="185" t="s">
        <v>1053</v>
      </c>
      <c r="D334" s="185" t="s">
        <v>132</v>
      </c>
      <c r="E334" s="186" t="s">
        <v>1054</v>
      </c>
      <c r="F334" s="187" t="s">
        <v>1055</v>
      </c>
      <c r="G334" s="188" t="s">
        <v>135</v>
      </c>
      <c r="H334" s="189">
        <v>1</v>
      </c>
      <c r="I334" s="190"/>
      <c r="J334" s="191">
        <f t="shared" si="110"/>
        <v>0</v>
      </c>
      <c r="K334" s="187" t="s">
        <v>136</v>
      </c>
      <c r="L334" s="37"/>
      <c r="M334" s="192" t="s">
        <v>19</v>
      </c>
      <c r="N334" s="193" t="s">
        <v>43</v>
      </c>
      <c r="O334" s="62"/>
      <c r="P334" s="194">
        <f t="shared" si="111"/>
        <v>0</v>
      </c>
      <c r="Q334" s="194">
        <v>0</v>
      </c>
      <c r="R334" s="194">
        <f t="shared" si="112"/>
        <v>0</v>
      </c>
      <c r="S334" s="194">
        <v>0</v>
      </c>
      <c r="T334" s="195">
        <f t="shared" si="11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6" t="s">
        <v>80</v>
      </c>
      <c r="AT334" s="196" t="s">
        <v>132</v>
      </c>
      <c r="AU334" s="196" t="s">
        <v>80</v>
      </c>
      <c r="AY334" s="15" t="s">
        <v>128</v>
      </c>
      <c r="BE334" s="197">
        <f t="shared" si="114"/>
        <v>0</v>
      </c>
      <c r="BF334" s="197">
        <f t="shared" si="115"/>
        <v>0</v>
      </c>
      <c r="BG334" s="197">
        <f t="shared" si="116"/>
        <v>0</v>
      </c>
      <c r="BH334" s="197">
        <f t="shared" si="117"/>
        <v>0</v>
      </c>
      <c r="BI334" s="197">
        <f t="shared" si="118"/>
        <v>0</v>
      </c>
      <c r="BJ334" s="15" t="s">
        <v>80</v>
      </c>
      <c r="BK334" s="197">
        <f t="shared" si="119"/>
        <v>0</v>
      </c>
      <c r="BL334" s="15" t="s">
        <v>80</v>
      </c>
      <c r="BM334" s="196" t="s">
        <v>1056</v>
      </c>
    </row>
    <row r="335" spans="1:65" s="2" customFormat="1" ht="44.25" customHeight="1">
      <c r="A335" s="32"/>
      <c r="B335" s="33"/>
      <c r="C335" s="185" t="s">
        <v>1057</v>
      </c>
      <c r="D335" s="185" t="s">
        <v>132</v>
      </c>
      <c r="E335" s="186" t="s">
        <v>1058</v>
      </c>
      <c r="F335" s="187" t="s">
        <v>1059</v>
      </c>
      <c r="G335" s="188" t="s">
        <v>135</v>
      </c>
      <c r="H335" s="189">
        <v>2</v>
      </c>
      <c r="I335" s="190"/>
      <c r="J335" s="191">
        <f t="shared" si="110"/>
        <v>0</v>
      </c>
      <c r="K335" s="187" t="s">
        <v>136</v>
      </c>
      <c r="L335" s="37"/>
      <c r="M335" s="192" t="s">
        <v>19</v>
      </c>
      <c r="N335" s="193" t="s">
        <v>43</v>
      </c>
      <c r="O335" s="62"/>
      <c r="P335" s="194">
        <f t="shared" si="111"/>
        <v>0</v>
      </c>
      <c r="Q335" s="194">
        <v>0</v>
      </c>
      <c r="R335" s="194">
        <f t="shared" si="112"/>
        <v>0</v>
      </c>
      <c r="S335" s="194">
        <v>0</v>
      </c>
      <c r="T335" s="195">
        <f t="shared" si="11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6" t="s">
        <v>80</v>
      </c>
      <c r="AT335" s="196" t="s">
        <v>132</v>
      </c>
      <c r="AU335" s="196" t="s">
        <v>80</v>
      </c>
      <c r="AY335" s="15" t="s">
        <v>128</v>
      </c>
      <c r="BE335" s="197">
        <f t="shared" si="114"/>
        <v>0</v>
      </c>
      <c r="BF335" s="197">
        <f t="shared" si="115"/>
        <v>0</v>
      </c>
      <c r="BG335" s="197">
        <f t="shared" si="116"/>
        <v>0</v>
      </c>
      <c r="BH335" s="197">
        <f t="shared" si="117"/>
        <v>0</v>
      </c>
      <c r="BI335" s="197">
        <f t="shared" si="118"/>
        <v>0</v>
      </c>
      <c r="BJ335" s="15" t="s">
        <v>80</v>
      </c>
      <c r="BK335" s="197">
        <f t="shared" si="119"/>
        <v>0</v>
      </c>
      <c r="BL335" s="15" t="s">
        <v>80</v>
      </c>
      <c r="BM335" s="196" t="s">
        <v>1060</v>
      </c>
    </row>
    <row r="336" spans="1:65" s="2" customFormat="1" ht="33" customHeight="1">
      <c r="A336" s="32"/>
      <c r="B336" s="33"/>
      <c r="C336" s="185" t="s">
        <v>1061</v>
      </c>
      <c r="D336" s="185" t="s">
        <v>132</v>
      </c>
      <c r="E336" s="186" t="s">
        <v>1062</v>
      </c>
      <c r="F336" s="187" t="s">
        <v>1063</v>
      </c>
      <c r="G336" s="188" t="s">
        <v>135</v>
      </c>
      <c r="H336" s="189">
        <v>1</v>
      </c>
      <c r="I336" s="190"/>
      <c r="J336" s="191">
        <f t="shared" si="110"/>
        <v>0</v>
      </c>
      <c r="K336" s="187" t="s">
        <v>136</v>
      </c>
      <c r="L336" s="37"/>
      <c r="M336" s="192" t="s">
        <v>19</v>
      </c>
      <c r="N336" s="193" t="s">
        <v>43</v>
      </c>
      <c r="O336" s="62"/>
      <c r="P336" s="194">
        <f t="shared" si="111"/>
        <v>0</v>
      </c>
      <c r="Q336" s="194">
        <v>0</v>
      </c>
      <c r="R336" s="194">
        <f t="shared" si="112"/>
        <v>0</v>
      </c>
      <c r="S336" s="194">
        <v>0</v>
      </c>
      <c r="T336" s="195">
        <f t="shared" si="11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6" t="s">
        <v>80</v>
      </c>
      <c r="AT336" s="196" t="s">
        <v>132</v>
      </c>
      <c r="AU336" s="196" t="s">
        <v>80</v>
      </c>
      <c r="AY336" s="15" t="s">
        <v>128</v>
      </c>
      <c r="BE336" s="197">
        <f t="shared" si="114"/>
        <v>0</v>
      </c>
      <c r="BF336" s="197">
        <f t="shared" si="115"/>
        <v>0</v>
      </c>
      <c r="BG336" s="197">
        <f t="shared" si="116"/>
        <v>0</v>
      </c>
      <c r="BH336" s="197">
        <f t="shared" si="117"/>
        <v>0</v>
      </c>
      <c r="BI336" s="197">
        <f t="shared" si="118"/>
        <v>0</v>
      </c>
      <c r="BJ336" s="15" t="s">
        <v>80</v>
      </c>
      <c r="BK336" s="197">
        <f t="shared" si="119"/>
        <v>0</v>
      </c>
      <c r="BL336" s="15" t="s">
        <v>80</v>
      </c>
      <c r="BM336" s="196" t="s">
        <v>1064</v>
      </c>
    </row>
    <row r="337" spans="1:65" s="2" customFormat="1" ht="16.5" customHeight="1">
      <c r="A337" s="32"/>
      <c r="B337" s="33"/>
      <c r="C337" s="202" t="s">
        <v>1065</v>
      </c>
      <c r="D337" s="202" t="s">
        <v>142</v>
      </c>
      <c r="E337" s="203" t="s">
        <v>1066</v>
      </c>
      <c r="F337" s="204" t="s">
        <v>1067</v>
      </c>
      <c r="G337" s="205" t="s">
        <v>135</v>
      </c>
      <c r="H337" s="206">
        <v>3</v>
      </c>
      <c r="I337" s="207"/>
      <c r="J337" s="208">
        <f t="shared" si="110"/>
        <v>0</v>
      </c>
      <c r="K337" s="204" t="s">
        <v>19</v>
      </c>
      <c r="L337" s="209"/>
      <c r="M337" s="210" t="s">
        <v>19</v>
      </c>
      <c r="N337" s="211" t="s">
        <v>43</v>
      </c>
      <c r="O337" s="62"/>
      <c r="P337" s="194">
        <f t="shared" si="111"/>
        <v>0</v>
      </c>
      <c r="Q337" s="194">
        <v>0</v>
      </c>
      <c r="R337" s="194">
        <f t="shared" si="112"/>
        <v>0</v>
      </c>
      <c r="S337" s="194">
        <v>0</v>
      </c>
      <c r="T337" s="195">
        <f t="shared" si="11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96" t="s">
        <v>173</v>
      </c>
      <c r="AT337" s="196" t="s">
        <v>142</v>
      </c>
      <c r="AU337" s="196" t="s">
        <v>80</v>
      </c>
      <c r="AY337" s="15" t="s">
        <v>128</v>
      </c>
      <c r="BE337" s="197">
        <f t="shared" si="114"/>
        <v>0</v>
      </c>
      <c r="BF337" s="197">
        <f t="shared" si="115"/>
        <v>0</v>
      </c>
      <c r="BG337" s="197">
        <f t="shared" si="116"/>
        <v>0</v>
      </c>
      <c r="BH337" s="197">
        <f t="shared" si="117"/>
        <v>0</v>
      </c>
      <c r="BI337" s="197">
        <f t="shared" si="118"/>
        <v>0</v>
      </c>
      <c r="BJ337" s="15" t="s">
        <v>80</v>
      </c>
      <c r="BK337" s="197">
        <f t="shared" si="119"/>
        <v>0</v>
      </c>
      <c r="BL337" s="15" t="s">
        <v>173</v>
      </c>
      <c r="BM337" s="196" t="s">
        <v>1068</v>
      </c>
    </row>
    <row r="338" spans="1:65" s="2" customFormat="1" ht="16.5" customHeight="1">
      <c r="A338" s="32"/>
      <c r="B338" s="33"/>
      <c r="C338" s="202" t="s">
        <v>1069</v>
      </c>
      <c r="D338" s="202" t="s">
        <v>142</v>
      </c>
      <c r="E338" s="203" t="s">
        <v>1070</v>
      </c>
      <c r="F338" s="204" t="s">
        <v>1071</v>
      </c>
      <c r="G338" s="205" t="s">
        <v>135</v>
      </c>
      <c r="H338" s="206">
        <v>3</v>
      </c>
      <c r="I338" s="207"/>
      <c r="J338" s="208">
        <f t="shared" si="110"/>
        <v>0</v>
      </c>
      <c r="K338" s="204" t="s">
        <v>19</v>
      </c>
      <c r="L338" s="209"/>
      <c r="M338" s="210" t="s">
        <v>19</v>
      </c>
      <c r="N338" s="211" t="s">
        <v>43</v>
      </c>
      <c r="O338" s="62"/>
      <c r="P338" s="194">
        <f t="shared" si="111"/>
        <v>0</v>
      </c>
      <c r="Q338" s="194">
        <v>0</v>
      </c>
      <c r="R338" s="194">
        <f t="shared" si="112"/>
        <v>0</v>
      </c>
      <c r="S338" s="194">
        <v>0</v>
      </c>
      <c r="T338" s="195">
        <f t="shared" si="11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6" t="s">
        <v>173</v>
      </c>
      <c r="AT338" s="196" t="s">
        <v>142</v>
      </c>
      <c r="AU338" s="196" t="s">
        <v>80</v>
      </c>
      <c r="AY338" s="15" t="s">
        <v>128</v>
      </c>
      <c r="BE338" s="197">
        <f t="shared" si="114"/>
        <v>0</v>
      </c>
      <c r="BF338" s="197">
        <f t="shared" si="115"/>
        <v>0</v>
      </c>
      <c r="BG338" s="197">
        <f t="shared" si="116"/>
        <v>0</v>
      </c>
      <c r="BH338" s="197">
        <f t="shared" si="117"/>
        <v>0</v>
      </c>
      <c r="BI338" s="197">
        <f t="shared" si="118"/>
        <v>0</v>
      </c>
      <c r="BJ338" s="15" t="s">
        <v>80</v>
      </c>
      <c r="BK338" s="197">
        <f t="shared" si="119"/>
        <v>0</v>
      </c>
      <c r="BL338" s="15" t="s">
        <v>173</v>
      </c>
      <c r="BM338" s="196" t="s">
        <v>1072</v>
      </c>
    </row>
    <row r="339" spans="1:65" s="2" customFormat="1" ht="21.75" customHeight="1">
      <c r="A339" s="32"/>
      <c r="B339" s="33"/>
      <c r="C339" s="185" t="s">
        <v>1073</v>
      </c>
      <c r="D339" s="185" t="s">
        <v>132</v>
      </c>
      <c r="E339" s="186" t="s">
        <v>1074</v>
      </c>
      <c r="F339" s="187" t="s">
        <v>1075</v>
      </c>
      <c r="G339" s="188" t="s">
        <v>135</v>
      </c>
      <c r="H339" s="189">
        <v>3</v>
      </c>
      <c r="I339" s="190"/>
      <c r="J339" s="191">
        <f t="shared" si="110"/>
        <v>0</v>
      </c>
      <c r="K339" s="187" t="s">
        <v>136</v>
      </c>
      <c r="L339" s="37"/>
      <c r="M339" s="192" t="s">
        <v>19</v>
      </c>
      <c r="N339" s="193" t="s">
        <v>43</v>
      </c>
      <c r="O339" s="62"/>
      <c r="P339" s="194">
        <f t="shared" si="111"/>
        <v>0</v>
      </c>
      <c r="Q339" s="194">
        <v>0</v>
      </c>
      <c r="R339" s="194">
        <f t="shared" si="112"/>
        <v>0</v>
      </c>
      <c r="S339" s="194">
        <v>0</v>
      </c>
      <c r="T339" s="195">
        <f t="shared" si="11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6" t="s">
        <v>173</v>
      </c>
      <c r="AT339" s="196" t="s">
        <v>132</v>
      </c>
      <c r="AU339" s="196" t="s">
        <v>80</v>
      </c>
      <c r="AY339" s="15" t="s">
        <v>128</v>
      </c>
      <c r="BE339" s="197">
        <f t="shared" si="114"/>
        <v>0</v>
      </c>
      <c r="BF339" s="197">
        <f t="shared" si="115"/>
        <v>0</v>
      </c>
      <c r="BG339" s="197">
        <f t="shared" si="116"/>
        <v>0</v>
      </c>
      <c r="BH339" s="197">
        <f t="shared" si="117"/>
        <v>0</v>
      </c>
      <c r="BI339" s="197">
        <f t="shared" si="118"/>
        <v>0</v>
      </c>
      <c r="BJ339" s="15" t="s">
        <v>80</v>
      </c>
      <c r="BK339" s="197">
        <f t="shared" si="119"/>
        <v>0</v>
      </c>
      <c r="BL339" s="15" t="s">
        <v>173</v>
      </c>
      <c r="BM339" s="196" t="s">
        <v>1076</v>
      </c>
    </row>
    <row r="340" spans="1:65" s="12" customFormat="1" ht="25.9" customHeight="1">
      <c r="B340" s="169"/>
      <c r="C340" s="170"/>
      <c r="D340" s="171" t="s">
        <v>71</v>
      </c>
      <c r="E340" s="172" t="s">
        <v>1077</v>
      </c>
      <c r="F340" s="172" t="s">
        <v>1078</v>
      </c>
      <c r="G340" s="170"/>
      <c r="H340" s="170"/>
      <c r="I340" s="173"/>
      <c r="J340" s="174">
        <f>BK340</f>
        <v>0</v>
      </c>
      <c r="K340" s="170"/>
      <c r="L340" s="175"/>
      <c r="M340" s="176"/>
      <c r="N340" s="177"/>
      <c r="O340" s="177"/>
      <c r="P340" s="178">
        <f>SUM(P341:P360)</f>
        <v>0</v>
      </c>
      <c r="Q340" s="177"/>
      <c r="R340" s="178">
        <f>SUM(R341:R360)</f>
        <v>0</v>
      </c>
      <c r="S340" s="177"/>
      <c r="T340" s="179">
        <f>SUM(T341:T360)</f>
        <v>0</v>
      </c>
      <c r="AR340" s="180" t="s">
        <v>80</v>
      </c>
      <c r="AT340" s="181" t="s">
        <v>71</v>
      </c>
      <c r="AU340" s="181" t="s">
        <v>72</v>
      </c>
      <c r="AY340" s="180" t="s">
        <v>128</v>
      </c>
      <c r="BK340" s="182">
        <f>SUM(BK341:BK360)</f>
        <v>0</v>
      </c>
    </row>
    <row r="341" spans="1:65" s="2" customFormat="1" ht="21.75" customHeight="1">
      <c r="A341" s="32"/>
      <c r="B341" s="33"/>
      <c r="C341" s="202" t="s">
        <v>1079</v>
      </c>
      <c r="D341" s="202" t="s">
        <v>142</v>
      </c>
      <c r="E341" s="203" t="s">
        <v>1080</v>
      </c>
      <c r="F341" s="204" t="s">
        <v>1081</v>
      </c>
      <c r="G341" s="205" t="s">
        <v>135</v>
      </c>
      <c r="H341" s="206">
        <v>2</v>
      </c>
      <c r="I341" s="207"/>
      <c r="J341" s="208">
        <f t="shared" ref="J341:J360" si="120">ROUND(I341*H341,2)</f>
        <v>0</v>
      </c>
      <c r="K341" s="204" t="s">
        <v>136</v>
      </c>
      <c r="L341" s="209"/>
      <c r="M341" s="210" t="s">
        <v>19</v>
      </c>
      <c r="N341" s="211" t="s">
        <v>43</v>
      </c>
      <c r="O341" s="62"/>
      <c r="P341" s="194">
        <f t="shared" ref="P341:P360" si="121">O341*H341</f>
        <v>0</v>
      </c>
      <c r="Q341" s="194">
        <v>0</v>
      </c>
      <c r="R341" s="194">
        <f t="shared" ref="R341:R360" si="122">Q341*H341</f>
        <v>0</v>
      </c>
      <c r="S341" s="194">
        <v>0</v>
      </c>
      <c r="T341" s="195">
        <f t="shared" ref="T341:T360" si="123"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6" t="s">
        <v>258</v>
      </c>
      <c r="AT341" s="196" t="s">
        <v>142</v>
      </c>
      <c r="AU341" s="196" t="s">
        <v>80</v>
      </c>
      <c r="AY341" s="15" t="s">
        <v>128</v>
      </c>
      <c r="BE341" s="197">
        <f t="shared" ref="BE341:BE360" si="124">IF(N341="základní",J341,0)</f>
        <v>0</v>
      </c>
      <c r="BF341" s="197">
        <f t="shared" ref="BF341:BF360" si="125">IF(N341="snížená",J341,0)</f>
        <v>0</v>
      </c>
      <c r="BG341" s="197">
        <f t="shared" ref="BG341:BG360" si="126">IF(N341="zákl. přenesená",J341,0)</f>
        <v>0</v>
      </c>
      <c r="BH341" s="197">
        <f t="shared" ref="BH341:BH360" si="127">IF(N341="sníž. přenesená",J341,0)</f>
        <v>0</v>
      </c>
      <c r="BI341" s="197">
        <f t="shared" ref="BI341:BI360" si="128">IF(N341="nulová",J341,0)</f>
        <v>0</v>
      </c>
      <c r="BJ341" s="15" t="s">
        <v>80</v>
      </c>
      <c r="BK341" s="197">
        <f t="shared" ref="BK341:BK360" si="129">ROUND(I341*H341,2)</f>
        <v>0</v>
      </c>
      <c r="BL341" s="15" t="s">
        <v>178</v>
      </c>
      <c r="BM341" s="196" t="s">
        <v>1082</v>
      </c>
    </row>
    <row r="342" spans="1:65" s="2" customFormat="1" ht="21.75" customHeight="1">
      <c r="A342" s="32"/>
      <c r="B342" s="33"/>
      <c r="C342" s="202" t="s">
        <v>1083</v>
      </c>
      <c r="D342" s="202" t="s">
        <v>142</v>
      </c>
      <c r="E342" s="203" t="s">
        <v>1084</v>
      </c>
      <c r="F342" s="204" t="s">
        <v>1085</v>
      </c>
      <c r="G342" s="205" t="s">
        <v>135</v>
      </c>
      <c r="H342" s="206">
        <v>2</v>
      </c>
      <c r="I342" s="207"/>
      <c r="J342" s="208">
        <f t="shared" si="120"/>
        <v>0</v>
      </c>
      <c r="K342" s="204" t="s">
        <v>136</v>
      </c>
      <c r="L342" s="209"/>
      <c r="M342" s="210" t="s">
        <v>19</v>
      </c>
      <c r="N342" s="211" t="s">
        <v>43</v>
      </c>
      <c r="O342" s="62"/>
      <c r="P342" s="194">
        <f t="shared" si="121"/>
        <v>0</v>
      </c>
      <c r="Q342" s="194">
        <v>0</v>
      </c>
      <c r="R342" s="194">
        <f t="shared" si="122"/>
        <v>0</v>
      </c>
      <c r="S342" s="194">
        <v>0</v>
      </c>
      <c r="T342" s="195">
        <f t="shared" si="12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6" t="s">
        <v>258</v>
      </c>
      <c r="AT342" s="196" t="s">
        <v>142</v>
      </c>
      <c r="AU342" s="196" t="s">
        <v>80</v>
      </c>
      <c r="AY342" s="15" t="s">
        <v>128</v>
      </c>
      <c r="BE342" s="197">
        <f t="shared" si="124"/>
        <v>0</v>
      </c>
      <c r="BF342" s="197">
        <f t="shared" si="125"/>
        <v>0</v>
      </c>
      <c r="BG342" s="197">
        <f t="shared" si="126"/>
        <v>0</v>
      </c>
      <c r="BH342" s="197">
        <f t="shared" si="127"/>
        <v>0</v>
      </c>
      <c r="BI342" s="197">
        <f t="shared" si="128"/>
        <v>0</v>
      </c>
      <c r="BJ342" s="15" t="s">
        <v>80</v>
      </c>
      <c r="BK342" s="197">
        <f t="shared" si="129"/>
        <v>0</v>
      </c>
      <c r="BL342" s="15" t="s">
        <v>178</v>
      </c>
      <c r="BM342" s="196" t="s">
        <v>1086</v>
      </c>
    </row>
    <row r="343" spans="1:65" s="2" customFormat="1" ht="21.75" customHeight="1">
      <c r="A343" s="32"/>
      <c r="B343" s="33"/>
      <c r="C343" s="202" t="s">
        <v>1087</v>
      </c>
      <c r="D343" s="202" t="s">
        <v>142</v>
      </c>
      <c r="E343" s="203" t="s">
        <v>1088</v>
      </c>
      <c r="F343" s="204" t="s">
        <v>1089</v>
      </c>
      <c r="G343" s="205" t="s">
        <v>135</v>
      </c>
      <c r="H343" s="206">
        <v>2</v>
      </c>
      <c r="I343" s="207"/>
      <c r="J343" s="208">
        <f t="shared" si="120"/>
        <v>0</v>
      </c>
      <c r="K343" s="204" t="s">
        <v>136</v>
      </c>
      <c r="L343" s="209"/>
      <c r="M343" s="210" t="s">
        <v>19</v>
      </c>
      <c r="N343" s="211" t="s">
        <v>43</v>
      </c>
      <c r="O343" s="62"/>
      <c r="P343" s="194">
        <f t="shared" si="121"/>
        <v>0</v>
      </c>
      <c r="Q343" s="194">
        <v>0</v>
      </c>
      <c r="R343" s="194">
        <f t="shared" si="122"/>
        <v>0</v>
      </c>
      <c r="S343" s="194">
        <v>0</v>
      </c>
      <c r="T343" s="195">
        <f t="shared" si="12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96" t="s">
        <v>258</v>
      </c>
      <c r="AT343" s="196" t="s">
        <v>142</v>
      </c>
      <c r="AU343" s="196" t="s">
        <v>80</v>
      </c>
      <c r="AY343" s="15" t="s">
        <v>128</v>
      </c>
      <c r="BE343" s="197">
        <f t="shared" si="124"/>
        <v>0</v>
      </c>
      <c r="BF343" s="197">
        <f t="shared" si="125"/>
        <v>0</v>
      </c>
      <c r="BG343" s="197">
        <f t="shared" si="126"/>
        <v>0</v>
      </c>
      <c r="BH343" s="197">
        <f t="shared" si="127"/>
        <v>0</v>
      </c>
      <c r="BI343" s="197">
        <f t="shared" si="128"/>
        <v>0</v>
      </c>
      <c r="BJ343" s="15" t="s">
        <v>80</v>
      </c>
      <c r="BK343" s="197">
        <f t="shared" si="129"/>
        <v>0</v>
      </c>
      <c r="BL343" s="15" t="s">
        <v>178</v>
      </c>
      <c r="BM343" s="196" t="s">
        <v>1090</v>
      </c>
    </row>
    <row r="344" spans="1:65" s="2" customFormat="1" ht="21.75" customHeight="1">
      <c r="A344" s="32"/>
      <c r="B344" s="33"/>
      <c r="C344" s="202" t="s">
        <v>1091</v>
      </c>
      <c r="D344" s="202" t="s">
        <v>142</v>
      </c>
      <c r="E344" s="203" t="s">
        <v>1092</v>
      </c>
      <c r="F344" s="204" t="s">
        <v>1093</v>
      </c>
      <c r="G344" s="205" t="s">
        <v>135</v>
      </c>
      <c r="H344" s="206">
        <v>2</v>
      </c>
      <c r="I344" s="207"/>
      <c r="J344" s="208">
        <f t="shared" si="120"/>
        <v>0</v>
      </c>
      <c r="K344" s="204" t="s">
        <v>136</v>
      </c>
      <c r="L344" s="209"/>
      <c r="M344" s="210" t="s">
        <v>19</v>
      </c>
      <c r="N344" s="211" t="s">
        <v>43</v>
      </c>
      <c r="O344" s="62"/>
      <c r="P344" s="194">
        <f t="shared" si="121"/>
        <v>0</v>
      </c>
      <c r="Q344" s="194">
        <v>0</v>
      </c>
      <c r="R344" s="194">
        <f t="shared" si="122"/>
        <v>0</v>
      </c>
      <c r="S344" s="194">
        <v>0</v>
      </c>
      <c r="T344" s="195">
        <f t="shared" si="12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6" t="s">
        <v>258</v>
      </c>
      <c r="AT344" s="196" t="s">
        <v>142</v>
      </c>
      <c r="AU344" s="196" t="s">
        <v>80</v>
      </c>
      <c r="AY344" s="15" t="s">
        <v>128</v>
      </c>
      <c r="BE344" s="197">
        <f t="shared" si="124"/>
        <v>0</v>
      </c>
      <c r="BF344" s="197">
        <f t="shared" si="125"/>
        <v>0</v>
      </c>
      <c r="BG344" s="197">
        <f t="shared" si="126"/>
        <v>0</v>
      </c>
      <c r="BH344" s="197">
        <f t="shared" si="127"/>
        <v>0</v>
      </c>
      <c r="BI344" s="197">
        <f t="shared" si="128"/>
        <v>0</v>
      </c>
      <c r="BJ344" s="15" t="s">
        <v>80</v>
      </c>
      <c r="BK344" s="197">
        <f t="shared" si="129"/>
        <v>0</v>
      </c>
      <c r="BL344" s="15" t="s">
        <v>178</v>
      </c>
      <c r="BM344" s="196" t="s">
        <v>1094</v>
      </c>
    </row>
    <row r="345" spans="1:65" s="2" customFormat="1" ht="21.75" customHeight="1">
      <c r="A345" s="32"/>
      <c r="B345" s="33"/>
      <c r="C345" s="202" t="s">
        <v>1095</v>
      </c>
      <c r="D345" s="202" t="s">
        <v>142</v>
      </c>
      <c r="E345" s="203" t="s">
        <v>1096</v>
      </c>
      <c r="F345" s="204" t="s">
        <v>1097</v>
      </c>
      <c r="G345" s="205" t="s">
        <v>187</v>
      </c>
      <c r="H345" s="206">
        <v>2</v>
      </c>
      <c r="I345" s="207"/>
      <c r="J345" s="208">
        <f t="shared" si="120"/>
        <v>0</v>
      </c>
      <c r="K345" s="204" t="s">
        <v>136</v>
      </c>
      <c r="L345" s="209"/>
      <c r="M345" s="210" t="s">
        <v>19</v>
      </c>
      <c r="N345" s="211" t="s">
        <v>43</v>
      </c>
      <c r="O345" s="62"/>
      <c r="P345" s="194">
        <f t="shared" si="121"/>
        <v>0</v>
      </c>
      <c r="Q345" s="194">
        <v>0</v>
      </c>
      <c r="R345" s="194">
        <f t="shared" si="122"/>
        <v>0</v>
      </c>
      <c r="S345" s="194">
        <v>0</v>
      </c>
      <c r="T345" s="195">
        <f t="shared" si="12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6" t="s">
        <v>258</v>
      </c>
      <c r="AT345" s="196" t="s">
        <v>142</v>
      </c>
      <c r="AU345" s="196" t="s">
        <v>80</v>
      </c>
      <c r="AY345" s="15" t="s">
        <v>128</v>
      </c>
      <c r="BE345" s="197">
        <f t="shared" si="124"/>
        <v>0</v>
      </c>
      <c r="BF345" s="197">
        <f t="shared" si="125"/>
        <v>0</v>
      </c>
      <c r="BG345" s="197">
        <f t="shared" si="126"/>
        <v>0</v>
      </c>
      <c r="BH345" s="197">
        <f t="shared" si="127"/>
        <v>0</v>
      </c>
      <c r="BI345" s="197">
        <f t="shared" si="128"/>
        <v>0</v>
      </c>
      <c r="BJ345" s="15" t="s">
        <v>80</v>
      </c>
      <c r="BK345" s="197">
        <f t="shared" si="129"/>
        <v>0</v>
      </c>
      <c r="BL345" s="15" t="s">
        <v>178</v>
      </c>
      <c r="BM345" s="196" t="s">
        <v>1098</v>
      </c>
    </row>
    <row r="346" spans="1:65" s="2" customFormat="1" ht="21.75" customHeight="1">
      <c r="A346" s="32"/>
      <c r="B346" s="33"/>
      <c r="C346" s="202" t="s">
        <v>1099</v>
      </c>
      <c r="D346" s="202" t="s">
        <v>142</v>
      </c>
      <c r="E346" s="203" t="s">
        <v>1100</v>
      </c>
      <c r="F346" s="204" t="s">
        <v>1101</v>
      </c>
      <c r="G346" s="205" t="s">
        <v>135</v>
      </c>
      <c r="H346" s="206">
        <v>2</v>
      </c>
      <c r="I346" s="207"/>
      <c r="J346" s="208">
        <f t="shared" si="120"/>
        <v>0</v>
      </c>
      <c r="K346" s="204" t="s">
        <v>136</v>
      </c>
      <c r="L346" s="209"/>
      <c r="M346" s="210" t="s">
        <v>19</v>
      </c>
      <c r="N346" s="211" t="s">
        <v>43</v>
      </c>
      <c r="O346" s="62"/>
      <c r="P346" s="194">
        <f t="shared" si="121"/>
        <v>0</v>
      </c>
      <c r="Q346" s="194">
        <v>0</v>
      </c>
      <c r="R346" s="194">
        <f t="shared" si="122"/>
        <v>0</v>
      </c>
      <c r="S346" s="194">
        <v>0</v>
      </c>
      <c r="T346" s="195">
        <f t="shared" si="12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6" t="s">
        <v>258</v>
      </c>
      <c r="AT346" s="196" t="s">
        <v>142</v>
      </c>
      <c r="AU346" s="196" t="s">
        <v>80</v>
      </c>
      <c r="AY346" s="15" t="s">
        <v>128</v>
      </c>
      <c r="BE346" s="197">
        <f t="shared" si="124"/>
        <v>0</v>
      </c>
      <c r="BF346" s="197">
        <f t="shared" si="125"/>
        <v>0</v>
      </c>
      <c r="BG346" s="197">
        <f t="shared" si="126"/>
        <v>0</v>
      </c>
      <c r="BH346" s="197">
        <f t="shared" si="127"/>
        <v>0</v>
      </c>
      <c r="BI346" s="197">
        <f t="shared" si="128"/>
        <v>0</v>
      </c>
      <c r="BJ346" s="15" t="s">
        <v>80</v>
      </c>
      <c r="BK346" s="197">
        <f t="shared" si="129"/>
        <v>0</v>
      </c>
      <c r="BL346" s="15" t="s">
        <v>178</v>
      </c>
      <c r="BM346" s="196" t="s">
        <v>1102</v>
      </c>
    </row>
    <row r="347" spans="1:65" s="2" customFormat="1" ht="21.75" customHeight="1">
      <c r="A347" s="32"/>
      <c r="B347" s="33"/>
      <c r="C347" s="202" t="s">
        <v>1103</v>
      </c>
      <c r="D347" s="202" t="s">
        <v>142</v>
      </c>
      <c r="E347" s="203" t="s">
        <v>1104</v>
      </c>
      <c r="F347" s="204" t="s">
        <v>1105</v>
      </c>
      <c r="G347" s="205" t="s">
        <v>135</v>
      </c>
      <c r="H347" s="206">
        <v>1</v>
      </c>
      <c r="I347" s="207"/>
      <c r="J347" s="208">
        <f t="shared" si="120"/>
        <v>0</v>
      </c>
      <c r="K347" s="204" t="s">
        <v>136</v>
      </c>
      <c r="L347" s="209"/>
      <c r="M347" s="210" t="s">
        <v>19</v>
      </c>
      <c r="N347" s="211" t="s">
        <v>43</v>
      </c>
      <c r="O347" s="62"/>
      <c r="P347" s="194">
        <f t="shared" si="121"/>
        <v>0</v>
      </c>
      <c r="Q347" s="194">
        <v>0</v>
      </c>
      <c r="R347" s="194">
        <f t="shared" si="122"/>
        <v>0</v>
      </c>
      <c r="S347" s="194">
        <v>0</v>
      </c>
      <c r="T347" s="195">
        <f t="shared" si="12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6" t="s">
        <v>258</v>
      </c>
      <c r="AT347" s="196" t="s">
        <v>142</v>
      </c>
      <c r="AU347" s="196" t="s">
        <v>80</v>
      </c>
      <c r="AY347" s="15" t="s">
        <v>128</v>
      </c>
      <c r="BE347" s="197">
        <f t="shared" si="124"/>
        <v>0</v>
      </c>
      <c r="BF347" s="197">
        <f t="shared" si="125"/>
        <v>0</v>
      </c>
      <c r="BG347" s="197">
        <f t="shared" si="126"/>
        <v>0</v>
      </c>
      <c r="BH347" s="197">
        <f t="shared" si="127"/>
        <v>0</v>
      </c>
      <c r="BI347" s="197">
        <f t="shared" si="128"/>
        <v>0</v>
      </c>
      <c r="BJ347" s="15" t="s">
        <v>80</v>
      </c>
      <c r="BK347" s="197">
        <f t="shared" si="129"/>
        <v>0</v>
      </c>
      <c r="BL347" s="15" t="s">
        <v>178</v>
      </c>
      <c r="BM347" s="196" t="s">
        <v>1106</v>
      </c>
    </row>
    <row r="348" spans="1:65" s="2" customFormat="1" ht="21.75" customHeight="1">
      <c r="A348" s="32"/>
      <c r="B348" s="33"/>
      <c r="C348" s="202" t="s">
        <v>1107</v>
      </c>
      <c r="D348" s="202" t="s">
        <v>142</v>
      </c>
      <c r="E348" s="203" t="s">
        <v>1108</v>
      </c>
      <c r="F348" s="204" t="s">
        <v>1109</v>
      </c>
      <c r="G348" s="205" t="s">
        <v>135</v>
      </c>
      <c r="H348" s="206">
        <v>2</v>
      </c>
      <c r="I348" s="207"/>
      <c r="J348" s="208">
        <f t="shared" si="120"/>
        <v>0</v>
      </c>
      <c r="K348" s="204" t="s">
        <v>136</v>
      </c>
      <c r="L348" s="209"/>
      <c r="M348" s="210" t="s">
        <v>19</v>
      </c>
      <c r="N348" s="211" t="s">
        <v>43</v>
      </c>
      <c r="O348" s="62"/>
      <c r="P348" s="194">
        <f t="shared" si="121"/>
        <v>0</v>
      </c>
      <c r="Q348" s="194">
        <v>0</v>
      </c>
      <c r="R348" s="194">
        <f t="shared" si="122"/>
        <v>0</v>
      </c>
      <c r="S348" s="194">
        <v>0</v>
      </c>
      <c r="T348" s="195">
        <f t="shared" si="12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6" t="s">
        <v>258</v>
      </c>
      <c r="AT348" s="196" t="s">
        <v>142</v>
      </c>
      <c r="AU348" s="196" t="s">
        <v>80</v>
      </c>
      <c r="AY348" s="15" t="s">
        <v>128</v>
      </c>
      <c r="BE348" s="197">
        <f t="shared" si="124"/>
        <v>0</v>
      </c>
      <c r="BF348" s="197">
        <f t="shared" si="125"/>
        <v>0</v>
      </c>
      <c r="BG348" s="197">
        <f t="shared" si="126"/>
        <v>0</v>
      </c>
      <c r="BH348" s="197">
        <f t="shared" si="127"/>
        <v>0</v>
      </c>
      <c r="BI348" s="197">
        <f t="shared" si="128"/>
        <v>0</v>
      </c>
      <c r="BJ348" s="15" t="s">
        <v>80</v>
      </c>
      <c r="BK348" s="197">
        <f t="shared" si="129"/>
        <v>0</v>
      </c>
      <c r="BL348" s="15" t="s">
        <v>178</v>
      </c>
      <c r="BM348" s="196" t="s">
        <v>1110</v>
      </c>
    </row>
    <row r="349" spans="1:65" s="2" customFormat="1" ht="21.75" customHeight="1">
      <c r="A349" s="32"/>
      <c r="B349" s="33"/>
      <c r="C349" s="202" t="s">
        <v>1111</v>
      </c>
      <c r="D349" s="202" t="s">
        <v>142</v>
      </c>
      <c r="E349" s="203" t="s">
        <v>1112</v>
      </c>
      <c r="F349" s="204" t="s">
        <v>1113</v>
      </c>
      <c r="G349" s="205" t="s">
        <v>135</v>
      </c>
      <c r="H349" s="206">
        <v>2</v>
      </c>
      <c r="I349" s="207"/>
      <c r="J349" s="208">
        <f t="shared" si="120"/>
        <v>0</v>
      </c>
      <c r="K349" s="204" t="s">
        <v>136</v>
      </c>
      <c r="L349" s="209"/>
      <c r="M349" s="210" t="s">
        <v>19</v>
      </c>
      <c r="N349" s="211" t="s">
        <v>43</v>
      </c>
      <c r="O349" s="62"/>
      <c r="P349" s="194">
        <f t="shared" si="121"/>
        <v>0</v>
      </c>
      <c r="Q349" s="194">
        <v>0</v>
      </c>
      <c r="R349" s="194">
        <f t="shared" si="122"/>
        <v>0</v>
      </c>
      <c r="S349" s="194">
        <v>0</v>
      </c>
      <c r="T349" s="195">
        <f t="shared" si="12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96" t="s">
        <v>258</v>
      </c>
      <c r="AT349" s="196" t="s">
        <v>142</v>
      </c>
      <c r="AU349" s="196" t="s">
        <v>80</v>
      </c>
      <c r="AY349" s="15" t="s">
        <v>128</v>
      </c>
      <c r="BE349" s="197">
        <f t="shared" si="124"/>
        <v>0</v>
      </c>
      <c r="BF349" s="197">
        <f t="shared" si="125"/>
        <v>0</v>
      </c>
      <c r="BG349" s="197">
        <f t="shared" si="126"/>
        <v>0</v>
      </c>
      <c r="BH349" s="197">
        <f t="shared" si="127"/>
        <v>0</v>
      </c>
      <c r="BI349" s="197">
        <f t="shared" si="128"/>
        <v>0</v>
      </c>
      <c r="BJ349" s="15" t="s">
        <v>80</v>
      </c>
      <c r="BK349" s="197">
        <f t="shared" si="129"/>
        <v>0</v>
      </c>
      <c r="BL349" s="15" t="s">
        <v>178</v>
      </c>
      <c r="BM349" s="196" t="s">
        <v>1114</v>
      </c>
    </row>
    <row r="350" spans="1:65" s="2" customFormat="1" ht="21.75" customHeight="1">
      <c r="A350" s="32"/>
      <c r="B350" s="33"/>
      <c r="C350" s="202" t="s">
        <v>1115</v>
      </c>
      <c r="D350" s="202" t="s">
        <v>142</v>
      </c>
      <c r="E350" s="203" t="s">
        <v>1116</v>
      </c>
      <c r="F350" s="204" t="s">
        <v>1117</v>
      </c>
      <c r="G350" s="205" t="s">
        <v>135</v>
      </c>
      <c r="H350" s="206">
        <v>2</v>
      </c>
      <c r="I350" s="207"/>
      <c r="J350" s="208">
        <f t="shared" si="120"/>
        <v>0</v>
      </c>
      <c r="K350" s="204" t="s">
        <v>136</v>
      </c>
      <c r="L350" s="209"/>
      <c r="M350" s="210" t="s">
        <v>19</v>
      </c>
      <c r="N350" s="211" t="s">
        <v>43</v>
      </c>
      <c r="O350" s="62"/>
      <c r="P350" s="194">
        <f t="shared" si="121"/>
        <v>0</v>
      </c>
      <c r="Q350" s="194">
        <v>0</v>
      </c>
      <c r="R350" s="194">
        <f t="shared" si="122"/>
        <v>0</v>
      </c>
      <c r="S350" s="194">
        <v>0</v>
      </c>
      <c r="T350" s="195">
        <f t="shared" si="12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6" t="s">
        <v>258</v>
      </c>
      <c r="AT350" s="196" t="s">
        <v>142</v>
      </c>
      <c r="AU350" s="196" t="s">
        <v>80</v>
      </c>
      <c r="AY350" s="15" t="s">
        <v>128</v>
      </c>
      <c r="BE350" s="197">
        <f t="shared" si="124"/>
        <v>0</v>
      </c>
      <c r="BF350" s="197">
        <f t="shared" si="125"/>
        <v>0</v>
      </c>
      <c r="BG350" s="197">
        <f t="shared" si="126"/>
        <v>0</v>
      </c>
      <c r="BH350" s="197">
        <f t="shared" si="127"/>
        <v>0</v>
      </c>
      <c r="BI350" s="197">
        <f t="shared" si="128"/>
        <v>0</v>
      </c>
      <c r="BJ350" s="15" t="s">
        <v>80</v>
      </c>
      <c r="BK350" s="197">
        <f t="shared" si="129"/>
        <v>0</v>
      </c>
      <c r="BL350" s="15" t="s">
        <v>178</v>
      </c>
      <c r="BM350" s="196" t="s">
        <v>1118</v>
      </c>
    </row>
    <row r="351" spans="1:65" s="2" customFormat="1" ht="21.75" customHeight="1">
      <c r="A351" s="32"/>
      <c r="B351" s="33"/>
      <c r="C351" s="202" t="s">
        <v>1119</v>
      </c>
      <c r="D351" s="202" t="s">
        <v>142</v>
      </c>
      <c r="E351" s="203" t="s">
        <v>1120</v>
      </c>
      <c r="F351" s="204" t="s">
        <v>1121</v>
      </c>
      <c r="G351" s="205" t="s">
        <v>135</v>
      </c>
      <c r="H351" s="206">
        <v>2</v>
      </c>
      <c r="I351" s="207"/>
      <c r="J351" s="208">
        <f t="shared" si="120"/>
        <v>0</v>
      </c>
      <c r="K351" s="204" t="s">
        <v>136</v>
      </c>
      <c r="L351" s="209"/>
      <c r="M351" s="210" t="s">
        <v>19</v>
      </c>
      <c r="N351" s="211" t="s">
        <v>43</v>
      </c>
      <c r="O351" s="62"/>
      <c r="P351" s="194">
        <f t="shared" si="121"/>
        <v>0</v>
      </c>
      <c r="Q351" s="194">
        <v>0</v>
      </c>
      <c r="R351" s="194">
        <f t="shared" si="122"/>
        <v>0</v>
      </c>
      <c r="S351" s="194">
        <v>0</v>
      </c>
      <c r="T351" s="195">
        <f t="shared" si="12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6" t="s">
        <v>258</v>
      </c>
      <c r="AT351" s="196" t="s">
        <v>142</v>
      </c>
      <c r="AU351" s="196" t="s">
        <v>80</v>
      </c>
      <c r="AY351" s="15" t="s">
        <v>128</v>
      </c>
      <c r="BE351" s="197">
        <f t="shared" si="124"/>
        <v>0</v>
      </c>
      <c r="BF351" s="197">
        <f t="shared" si="125"/>
        <v>0</v>
      </c>
      <c r="BG351" s="197">
        <f t="shared" si="126"/>
        <v>0</v>
      </c>
      <c r="BH351" s="197">
        <f t="shared" si="127"/>
        <v>0</v>
      </c>
      <c r="BI351" s="197">
        <f t="shared" si="128"/>
        <v>0</v>
      </c>
      <c r="BJ351" s="15" t="s">
        <v>80</v>
      </c>
      <c r="BK351" s="197">
        <f t="shared" si="129"/>
        <v>0</v>
      </c>
      <c r="BL351" s="15" t="s">
        <v>178</v>
      </c>
      <c r="BM351" s="196" t="s">
        <v>1122</v>
      </c>
    </row>
    <row r="352" spans="1:65" s="2" customFormat="1" ht="21.75" customHeight="1">
      <c r="A352" s="32"/>
      <c r="B352" s="33"/>
      <c r="C352" s="202" t="s">
        <v>1123</v>
      </c>
      <c r="D352" s="202" t="s">
        <v>142</v>
      </c>
      <c r="E352" s="203" t="s">
        <v>1124</v>
      </c>
      <c r="F352" s="204" t="s">
        <v>1125</v>
      </c>
      <c r="G352" s="205" t="s">
        <v>135</v>
      </c>
      <c r="H352" s="206">
        <v>2</v>
      </c>
      <c r="I352" s="207"/>
      <c r="J352" s="208">
        <f t="shared" si="120"/>
        <v>0</v>
      </c>
      <c r="K352" s="204" t="s">
        <v>136</v>
      </c>
      <c r="L352" s="209"/>
      <c r="M352" s="210" t="s">
        <v>19</v>
      </c>
      <c r="N352" s="211" t="s">
        <v>43</v>
      </c>
      <c r="O352" s="62"/>
      <c r="P352" s="194">
        <f t="shared" si="121"/>
        <v>0</v>
      </c>
      <c r="Q352" s="194">
        <v>0</v>
      </c>
      <c r="R352" s="194">
        <f t="shared" si="122"/>
        <v>0</v>
      </c>
      <c r="S352" s="194">
        <v>0</v>
      </c>
      <c r="T352" s="195">
        <f t="shared" si="12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96" t="s">
        <v>258</v>
      </c>
      <c r="AT352" s="196" t="s">
        <v>142</v>
      </c>
      <c r="AU352" s="196" t="s">
        <v>80</v>
      </c>
      <c r="AY352" s="15" t="s">
        <v>128</v>
      </c>
      <c r="BE352" s="197">
        <f t="shared" si="124"/>
        <v>0</v>
      </c>
      <c r="BF352" s="197">
        <f t="shared" si="125"/>
        <v>0</v>
      </c>
      <c r="BG352" s="197">
        <f t="shared" si="126"/>
        <v>0</v>
      </c>
      <c r="BH352" s="197">
        <f t="shared" si="127"/>
        <v>0</v>
      </c>
      <c r="BI352" s="197">
        <f t="shared" si="128"/>
        <v>0</v>
      </c>
      <c r="BJ352" s="15" t="s">
        <v>80</v>
      </c>
      <c r="BK352" s="197">
        <f t="shared" si="129"/>
        <v>0</v>
      </c>
      <c r="BL352" s="15" t="s">
        <v>178</v>
      </c>
      <c r="BM352" s="196" t="s">
        <v>1126</v>
      </c>
    </row>
    <row r="353" spans="1:65" s="2" customFormat="1" ht="21.75" customHeight="1">
      <c r="A353" s="32"/>
      <c r="B353" s="33"/>
      <c r="C353" s="185" t="s">
        <v>1127</v>
      </c>
      <c r="D353" s="185" t="s">
        <v>132</v>
      </c>
      <c r="E353" s="186" t="s">
        <v>1128</v>
      </c>
      <c r="F353" s="187" t="s">
        <v>1129</v>
      </c>
      <c r="G353" s="188" t="s">
        <v>135</v>
      </c>
      <c r="H353" s="189">
        <v>1</v>
      </c>
      <c r="I353" s="190"/>
      <c r="J353" s="191">
        <f t="shared" si="120"/>
        <v>0</v>
      </c>
      <c r="K353" s="187" t="s">
        <v>136</v>
      </c>
      <c r="L353" s="37"/>
      <c r="M353" s="192" t="s">
        <v>19</v>
      </c>
      <c r="N353" s="193" t="s">
        <v>43</v>
      </c>
      <c r="O353" s="62"/>
      <c r="P353" s="194">
        <f t="shared" si="121"/>
        <v>0</v>
      </c>
      <c r="Q353" s="194">
        <v>0</v>
      </c>
      <c r="R353" s="194">
        <f t="shared" si="122"/>
        <v>0</v>
      </c>
      <c r="S353" s="194">
        <v>0</v>
      </c>
      <c r="T353" s="195">
        <f t="shared" si="12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6" t="s">
        <v>178</v>
      </c>
      <c r="AT353" s="196" t="s">
        <v>132</v>
      </c>
      <c r="AU353" s="196" t="s">
        <v>80</v>
      </c>
      <c r="AY353" s="15" t="s">
        <v>128</v>
      </c>
      <c r="BE353" s="197">
        <f t="shared" si="124"/>
        <v>0</v>
      </c>
      <c r="BF353" s="197">
        <f t="shared" si="125"/>
        <v>0</v>
      </c>
      <c r="BG353" s="197">
        <f t="shared" si="126"/>
        <v>0</v>
      </c>
      <c r="BH353" s="197">
        <f t="shared" si="127"/>
        <v>0</v>
      </c>
      <c r="BI353" s="197">
        <f t="shared" si="128"/>
        <v>0</v>
      </c>
      <c r="BJ353" s="15" t="s">
        <v>80</v>
      </c>
      <c r="BK353" s="197">
        <f t="shared" si="129"/>
        <v>0</v>
      </c>
      <c r="BL353" s="15" t="s">
        <v>178</v>
      </c>
      <c r="BM353" s="196" t="s">
        <v>1130</v>
      </c>
    </row>
    <row r="354" spans="1:65" s="2" customFormat="1" ht="21.75" customHeight="1">
      <c r="A354" s="32"/>
      <c r="B354" s="33"/>
      <c r="C354" s="185" t="s">
        <v>1131</v>
      </c>
      <c r="D354" s="185" t="s">
        <v>132</v>
      </c>
      <c r="E354" s="186" t="s">
        <v>1132</v>
      </c>
      <c r="F354" s="187" t="s">
        <v>1133</v>
      </c>
      <c r="G354" s="188" t="s">
        <v>135</v>
      </c>
      <c r="H354" s="189">
        <v>2</v>
      </c>
      <c r="I354" s="190"/>
      <c r="J354" s="191">
        <f t="shared" si="120"/>
        <v>0</v>
      </c>
      <c r="K354" s="187" t="s">
        <v>136</v>
      </c>
      <c r="L354" s="37"/>
      <c r="M354" s="192" t="s">
        <v>19</v>
      </c>
      <c r="N354" s="193" t="s">
        <v>43</v>
      </c>
      <c r="O354" s="62"/>
      <c r="P354" s="194">
        <f t="shared" si="121"/>
        <v>0</v>
      </c>
      <c r="Q354" s="194">
        <v>0</v>
      </c>
      <c r="R354" s="194">
        <f t="shared" si="122"/>
        <v>0</v>
      </c>
      <c r="S354" s="194">
        <v>0</v>
      </c>
      <c r="T354" s="195">
        <f t="shared" si="12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6" t="s">
        <v>178</v>
      </c>
      <c r="AT354" s="196" t="s">
        <v>132</v>
      </c>
      <c r="AU354" s="196" t="s">
        <v>80</v>
      </c>
      <c r="AY354" s="15" t="s">
        <v>128</v>
      </c>
      <c r="BE354" s="197">
        <f t="shared" si="124"/>
        <v>0</v>
      </c>
      <c r="BF354" s="197">
        <f t="shared" si="125"/>
        <v>0</v>
      </c>
      <c r="BG354" s="197">
        <f t="shared" si="126"/>
        <v>0</v>
      </c>
      <c r="BH354" s="197">
        <f t="shared" si="127"/>
        <v>0</v>
      </c>
      <c r="BI354" s="197">
        <f t="shared" si="128"/>
        <v>0</v>
      </c>
      <c r="BJ354" s="15" t="s">
        <v>80</v>
      </c>
      <c r="BK354" s="197">
        <f t="shared" si="129"/>
        <v>0</v>
      </c>
      <c r="BL354" s="15" t="s">
        <v>178</v>
      </c>
      <c r="BM354" s="196" t="s">
        <v>1134</v>
      </c>
    </row>
    <row r="355" spans="1:65" s="2" customFormat="1" ht="21.75" customHeight="1">
      <c r="A355" s="32"/>
      <c r="B355" s="33"/>
      <c r="C355" s="185" t="s">
        <v>1135</v>
      </c>
      <c r="D355" s="185" t="s">
        <v>132</v>
      </c>
      <c r="E355" s="186" t="s">
        <v>1136</v>
      </c>
      <c r="F355" s="187" t="s">
        <v>1137</v>
      </c>
      <c r="G355" s="188" t="s">
        <v>135</v>
      </c>
      <c r="H355" s="189">
        <v>2</v>
      </c>
      <c r="I355" s="190"/>
      <c r="J355" s="191">
        <f t="shared" si="120"/>
        <v>0</v>
      </c>
      <c r="K355" s="187" t="s">
        <v>136</v>
      </c>
      <c r="L355" s="37"/>
      <c r="M355" s="192" t="s">
        <v>19</v>
      </c>
      <c r="N355" s="193" t="s">
        <v>43</v>
      </c>
      <c r="O355" s="62"/>
      <c r="P355" s="194">
        <f t="shared" si="121"/>
        <v>0</v>
      </c>
      <c r="Q355" s="194">
        <v>0</v>
      </c>
      <c r="R355" s="194">
        <f t="shared" si="122"/>
        <v>0</v>
      </c>
      <c r="S355" s="194">
        <v>0</v>
      </c>
      <c r="T355" s="195">
        <f t="shared" si="12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96" t="s">
        <v>178</v>
      </c>
      <c r="AT355" s="196" t="s">
        <v>132</v>
      </c>
      <c r="AU355" s="196" t="s">
        <v>80</v>
      </c>
      <c r="AY355" s="15" t="s">
        <v>128</v>
      </c>
      <c r="BE355" s="197">
        <f t="shared" si="124"/>
        <v>0</v>
      </c>
      <c r="BF355" s="197">
        <f t="shared" si="125"/>
        <v>0</v>
      </c>
      <c r="BG355" s="197">
        <f t="shared" si="126"/>
        <v>0</v>
      </c>
      <c r="BH355" s="197">
        <f t="shared" si="127"/>
        <v>0</v>
      </c>
      <c r="BI355" s="197">
        <f t="shared" si="128"/>
        <v>0</v>
      </c>
      <c r="BJ355" s="15" t="s">
        <v>80</v>
      </c>
      <c r="BK355" s="197">
        <f t="shared" si="129"/>
        <v>0</v>
      </c>
      <c r="BL355" s="15" t="s">
        <v>178</v>
      </c>
      <c r="BM355" s="196" t="s">
        <v>1138</v>
      </c>
    </row>
    <row r="356" spans="1:65" s="2" customFormat="1" ht="21.75" customHeight="1">
      <c r="A356" s="32"/>
      <c r="B356" s="33"/>
      <c r="C356" s="185" t="s">
        <v>1139</v>
      </c>
      <c r="D356" s="185" t="s">
        <v>132</v>
      </c>
      <c r="E356" s="186" t="s">
        <v>1140</v>
      </c>
      <c r="F356" s="187" t="s">
        <v>1141</v>
      </c>
      <c r="G356" s="188" t="s">
        <v>135</v>
      </c>
      <c r="H356" s="189">
        <v>2</v>
      </c>
      <c r="I356" s="190"/>
      <c r="J356" s="191">
        <f t="shared" si="120"/>
        <v>0</v>
      </c>
      <c r="K356" s="187" t="s">
        <v>136</v>
      </c>
      <c r="L356" s="37"/>
      <c r="M356" s="192" t="s">
        <v>19</v>
      </c>
      <c r="N356" s="193" t="s">
        <v>43</v>
      </c>
      <c r="O356" s="62"/>
      <c r="P356" s="194">
        <f t="shared" si="121"/>
        <v>0</v>
      </c>
      <c r="Q356" s="194">
        <v>0</v>
      </c>
      <c r="R356" s="194">
        <f t="shared" si="122"/>
        <v>0</v>
      </c>
      <c r="S356" s="194">
        <v>0</v>
      </c>
      <c r="T356" s="195">
        <f t="shared" si="12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6" t="s">
        <v>178</v>
      </c>
      <c r="AT356" s="196" t="s">
        <v>132</v>
      </c>
      <c r="AU356" s="196" t="s">
        <v>80</v>
      </c>
      <c r="AY356" s="15" t="s">
        <v>128</v>
      </c>
      <c r="BE356" s="197">
        <f t="shared" si="124"/>
        <v>0</v>
      </c>
      <c r="BF356" s="197">
        <f t="shared" si="125"/>
        <v>0</v>
      </c>
      <c r="BG356" s="197">
        <f t="shared" si="126"/>
        <v>0</v>
      </c>
      <c r="BH356" s="197">
        <f t="shared" si="127"/>
        <v>0</v>
      </c>
      <c r="BI356" s="197">
        <f t="shared" si="128"/>
        <v>0</v>
      </c>
      <c r="BJ356" s="15" t="s">
        <v>80</v>
      </c>
      <c r="BK356" s="197">
        <f t="shared" si="129"/>
        <v>0</v>
      </c>
      <c r="BL356" s="15" t="s">
        <v>178</v>
      </c>
      <c r="BM356" s="196" t="s">
        <v>1142</v>
      </c>
    </row>
    <row r="357" spans="1:65" s="2" customFormat="1" ht="21.75" customHeight="1">
      <c r="A357" s="32"/>
      <c r="B357" s="33"/>
      <c r="C357" s="185" t="s">
        <v>1143</v>
      </c>
      <c r="D357" s="185" t="s">
        <v>132</v>
      </c>
      <c r="E357" s="186" t="s">
        <v>1144</v>
      </c>
      <c r="F357" s="187" t="s">
        <v>1145</v>
      </c>
      <c r="G357" s="188" t="s">
        <v>135</v>
      </c>
      <c r="H357" s="189">
        <v>1</v>
      </c>
      <c r="I357" s="190"/>
      <c r="J357" s="191">
        <f t="shared" si="120"/>
        <v>0</v>
      </c>
      <c r="K357" s="187" t="s">
        <v>136</v>
      </c>
      <c r="L357" s="37"/>
      <c r="M357" s="192" t="s">
        <v>19</v>
      </c>
      <c r="N357" s="193" t="s">
        <v>43</v>
      </c>
      <c r="O357" s="62"/>
      <c r="P357" s="194">
        <f t="shared" si="121"/>
        <v>0</v>
      </c>
      <c r="Q357" s="194">
        <v>0</v>
      </c>
      <c r="R357" s="194">
        <f t="shared" si="122"/>
        <v>0</v>
      </c>
      <c r="S357" s="194">
        <v>0</v>
      </c>
      <c r="T357" s="195">
        <f t="shared" si="12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6" t="s">
        <v>178</v>
      </c>
      <c r="AT357" s="196" t="s">
        <v>132</v>
      </c>
      <c r="AU357" s="196" t="s">
        <v>80</v>
      </c>
      <c r="AY357" s="15" t="s">
        <v>128</v>
      </c>
      <c r="BE357" s="197">
        <f t="shared" si="124"/>
        <v>0</v>
      </c>
      <c r="BF357" s="197">
        <f t="shared" si="125"/>
        <v>0</v>
      </c>
      <c r="BG357" s="197">
        <f t="shared" si="126"/>
        <v>0</v>
      </c>
      <c r="BH357" s="197">
        <f t="shared" si="127"/>
        <v>0</v>
      </c>
      <c r="BI357" s="197">
        <f t="shared" si="128"/>
        <v>0</v>
      </c>
      <c r="BJ357" s="15" t="s">
        <v>80</v>
      </c>
      <c r="BK357" s="197">
        <f t="shared" si="129"/>
        <v>0</v>
      </c>
      <c r="BL357" s="15" t="s">
        <v>178</v>
      </c>
      <c r="BM357" s="196" t="s">
        <v>1146</v>
      </c>
    </row>
    <row r="358" spans="1:65" s="2" customFormat="1" ht="21.75" customHeight="1">
      <c r="A358" s="32"/>
      <c r="B358" s="33"/>
      <c r="C358" s="185" t="s">
        <v>1147</v>
      </c>
      <c r="D358" s="185" t="s">
        <v>132</v>
      </c>
      <c r="E358" s="186" t="s">
        <v>1148</v>
      </c>
      <c r="F358" s="187" t="s">
        <v>1149</v>
      </c>
      <c r="G358" s="188" t="s">
        <v>135</v>
      </c>
      <c r="H358" s="189">
        <v>2</v>
      </c>
      <c r="I358" s="190"/>
      <c r="J358" s="191">
        <f t="shared" si="120"/>
        <v>0</v>
      </c>
      <c r="K358" s="187" t="s">
        <v>136</v>
      </c>
      <c r="L358" s="37"/>
      <c r="M358" s="192" t="s">
        <v>19</v>
      </c>
      <c r="N358" s="193" t="s">
        <v>43</v>
      </c>
      <c r="O358" s="62"/>
      <c r="P358" s="194">
        <f t="shared" si="121"/>
        <v>0</v>
      </c>
      <c r="Q358" s="194">
        <v>0</v>
      </c>
      <c r="R358" s="194">
        <f t="shared" si="122"/>
        <v>0</v>
      </c>
      <c r="S358" s="194">
        <v>0</v>
      </c>
      <c r="T358" s="195">
        <f t="shared" si="12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6" t="s">
        <v>178</v>
      </c>
      <c r="AT358" s="196" t="s">
        <v>132</v>
      </c>
      <c r="AU358" s="196" t="s">
        <v>80</v>
      </c>
      <c r="AY358" s="15" t="s">
        <v>128</v>
      </c>
      <c r="BE358" s="197">
        <f t="shared" si="124"/>
        <v>0</v>
      </c>
      <c r="BF358" s="197">
        <f t="shared" si="125"/>
        <v>0</v>
      </c>
      <c r="BG358" s="197">
        <f t="shared" si="126"/>
        <v>0</v>
      </c>
      <c r="BH358" s="197">
        <f t="shared" si="127"/>
        <v>0</v>
      </c>
      <c r="BI358" s="197">
        <f t="shared" si="128"/>
        <v>0</v>
      </c>
      <c r="BJ358" s="15" t="s">
        <v>80</v>
      </c>
      <c r="BK358" s="197">
        <f t="shared" si="129"/>
        <v>0</v>
      </c>
      <c r="BL358" s="15" t="s">
        <v>178</v>
      </c>
      <c r="BM358" s="196" t="s">
        <v>1150</v>
      </c>
    </row>
    <row r="359" spans="1:65" s="2" customFormat="1" ht="21.75" customHeight="1">
      <c r="A359" s="32"/>
      <c r="B359" s="33"/>
      <c r="C359" s="185" t="s">
        <v>1151</v>
      </c>
      <c r="D359" s="185" t="s">
        <v>132</v>
      </c>
      <c r="E359" s="186" t="s">
        <v>1152</v>
      </c>
      <c r="F359" s="187" t="s">
        <v>1153</v>
      </c>
      <c r="G359" s="188" t="s">
        <v>135</v>
      </c>
      <c r="H359" s="189">
        <v>2</v>
      </c>
      <c r="I359" s="190"/>
      <c r="J359" s="191">
        <f t="shared" si="120"/>
        <v>0</v>
      </c>
      <c r="K359" s="187" t="s">
        <v>136</v>
      </c>
      <c r="L359" s="37"/>
      <c r="M359" s="192" t="s">
        <v>19</v>
      </c>
      <c r="N359" s="193" t="s">
        <v>43</v>
      </c>
      <c r="O359" s="62"/>
      <c r="P359" s="194">
        <f t="shared" si="121"/>
        <v>0</v>
      </c>
      <c r="Q359" s="194">
        <v>0</v>
      </c>
      <c r="R359" s="194">
        <f t="shared" si="122"/>
        <v>0</v>
      </c>
      <c r="S359" s="194">
        <v>0</v>
      </c>
      <c r="T359" s="195">
        <f t="shared" si="12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6" t="s">
        <v>178</v>
      </c>
      <c r="AT359" s="196" t="s">
        <v>132</v>
      </c>
      <c r="AU359" s="196" t="s">
        <v>80</v>
      </c>
      <c r="AY359" s="15" t="s">
        <v>128</v>
      </c>
      <c r="BE359" s="197">
        <f t="shared" si="124"/>
        <v>0</v>
      </c>
      <c r="BF359" s="197">
        <f t="shared" si="125"/>
        <v>0</v>
      </c>
      <c r="BG359" s="197">
        <f t="shared" si="126"/>
        <v>0</v>
      </c>
      <c r="BH359" s="197">
        <f t="shared" si="127"/>
        <v>0</v>
      </c>
      <c r="BI359" s="197">
        <f t="shared" si="128"/>
        <v>0</v>
      </c>
      <c r="BJ359" s="15" t="s">
        <v>80</v>
      </c>
      <c r="BK359" s="197">
        <f t="shared" si="129"/>
        <v>0</v>
      </c>
      <c r="BL359" s="15" t="s">
        <v>178</v>
      </c>
      <c r="BM359" s="196" t="s">
        <v>1154</v>
      </c>
    </row>
    <row r="360" spans="1:65" s="2" customFormat="1" ht="21.75" customHeight="1">
      <c r="A360" s="32"/>
      <c r="B360" s="33"/>
      <c r="C360" s="185" t="s">
        <v>1155</v>
      </c>
      <c r="D360" s="185" t="s">
        <v>132</v>
      </c>
      <c r="E360" s="186" t="s">
        <v>1156</v>
      </c>
      <c r="F360" s="187" t="s">
        <v>1157</v>
      </c>
      <c r="G360" s="188" t="s">
        <v>135</v>
      </c>
      <c r="H360" s="189">
        <v>2</v>
      </c>
      <c r="I360" s="190"/>
      <c r="J360" s="191">
        <f t="shared" si="120"/>
        <v>0</v>
      </c>
      <c r="K360" s="187" t="s">
        <v>136</v>
      </c>
      <c r="L360" s="37"/>
      <c r="M360" s="192" t="s">
        <v>19</v>
      </c>
      <c r="N360" s="193" t="s">
        <v>43</v>
      </c>
      <c r="O360" s="62"/>
      <c r="P360" s="194">
        <f t="shared" si="121"/>
        <v>0</v>
      </c>
      <c r="Q360" s="194">
        <v>0</v>
      </c>
      <c r="R360" s="194">
        <f t="shared" si="122"/>
        <v>0</v>
      </c>
      <c r="S360" s="194">
        <v>0</v>
      </c>
      <c r="T360" s="195">
        <f t="shared" si="12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6" t="s">
        <v>178</v>
      </c>
      <c r="AT360" s="196" t="s">
        <v>132</v>
      </c>
      <c r="AU360" s="196" t="s">
        <v>80</v>
      </c>
      <c r="AY360" s="15" t="s">
        <v>128</v>
      </c>
      <c r="BE360" s="197">
        <f t="shared" si="124"/>
        <v>0</v>
      </c>
      <c r="BF360" s="197">
        <f t="shared" si="125"/>
        <v>0</v>
      </c>
      <c r="BG360" s="197">
        <f t="shared" si="126"/>
        <v>0</v>
      </c>
      <c r="BH360" s="197">
        <f t="shared" si="127"/>
        <v>0</v>
      </c>
      <c r="BI360" s="197">
        <f t="shared" si="128"/>
        <v>0</v>
      </c>
      <c r="BJ360" s="15" t="s">
        <v>80</v>
      </c>
      <c r="BK360" s="197">
        <f t="shared" si="129"/>
        <v>0</v>
      </c>
      <c r="BL360" s="15" t="s">
        <v>178</v>
      </c>
      <c r="BM360" s="196" t="s">
        <v>1158</v>
      </c>
    </row>
    <row r="361" spans="1:65" s="12" customFormat="1" ht="25.9" customHeight="1">
      <c r="B361" s="169"/>
      <c r="C361" s="170"/>
      <c r="D361" s="171" t="s">
        <v>71</v>
      </c>
      <c r="E361" s="172" t="s">
        <v>1159</v>
      </c>
      <c r="F361" s="172" t="s">
        <v>1160</v>
      </c>
      <c r="G361" s="170"/>
      <c r="H361" s="170"/>
      <c r="I361" s="173"/>
      <c r="J361" s="174">
        <f>BK361</f>
        <v>0</v>
      </c>
      <c r="K361" s="170"/>
      <c r="L361" s="175"/>
      <c r="M361" s="176"/>
      <c r="N361" s="177"/>
      <c r="O361" s="177"/>
      <c r="P361" s="178">
        <f>SUM(P362:P365)</f>
        <v>0</v>
      </c>
      <c r="Q361" s="177"/>
      <c r="R361" s="178">
        <f>SUM(R362:R365)</f>
        <v>0</v>
      </c>
      <c r="S361" s="177"/>
      <c r="T361" s="179">
        <f>SUM(T362:T365)</f>
        <v>0</v>
      </c>
      <c r="AR361" s="180" t="s">
        <v>80</v>
      </c>
      <c r="AT361" s="181" t="s">
        <v>71</v>
      </c>
      <c r="AU361" s="181" t="s">
        <v>72</v>
      </c>
      <c r="AY361" s="180" t="s">
        <v>128</v>
      </c>
      <c r="BK361" s="182">
        <f>SUM(BK362:BK365)</f>
        <v>0</v>
      </c>
    </row>
    <row r="362" spans="1:65" s="2" customFormat="1" ht="21.75" customHeight="1">
      <c r="A362" s="32"/>
      <c r="B362" s="33"/>
      <c r="C362" s="185" t="s">
        <v>1161</v>
      </c>
      <c r="D362" s="185" t="s">
        <v>132</v>
      </c>
      <c r="E362" s="186" t="s">
        <v>1162</v>
      </c>
      <c r="F362" s="187" t="s">
        <v>1163</v>
      </c>
      <c r="G362" s="188" t="s">
        <v>135</v>
      </c>
      <c r="H362" s="189">
        <v>2</v>
      </c>
      <c r="I362" s="190"/>
      <c r="J362" s="191">
        <f>ROUND(I362*H362,2)</f>
        <v>0</v>
      </c>
      <c r="K362" s="187" t="s">
        <v>136</v>
      </c>
      <c r="L362" s="37"/>
      <c r="M362" s="192" t="s">
        <v>19</v>
      </c>
      <c r="N362" s="193" t="s">
        <v>43</v>
      </c>
      <c r="O362" s="62"/>
      <c r="P362" s="194">
        <f>O362*H362</f>
        <v>0</v>
      </c>
      <c r="Q362" s="194">
        <v>0</v>
      </c>
      <c r="R362" s="194">
        <f>Q362*H362</f>
        <v>0</v>
      </c>
      <c r="S362" s="194">
        <v>0</v>
      </c>
      <c r="T362" s="195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6" t="s">
        <v>154</v>
      </c>
      <c r="AT362" s="196" t="s">
        <v>132</v>
      </c>
      <c r="AU362" s="196" t="s">
        <v>80</v>
      </c>
      <c r="AY362" s="15" t="s">
        <v>128</v>
      </c>
      <c r="BE362" s="197">
        <f>IF(N362="základní",J362,0)</f>
        <v>0</v>
      </c>
      <c r="BF362" s="197">
        <f>IF(N362="snížená",J362,0)</f>
        <v>0</v>
      </c>
      <c r="BG362" s="197">
        <f>IF(N362="zákl. přenesená",J362,0)</f>
        <v>0</v>
      </c>
      <c r="BH362" s="197">
        <f>IF(N362="sníž. přenesená",J362,0)</f>
        <v>0</v>
      </c>
      <c r="BI362" s="197">
        <f>IF(N362="nulová",J362,0)</f>
        <v>0</v>
      </c>
      <c r="BJ362" s="15" t="s">
        <v>80</v>
      </c>
      <c r="BK362" s="197">
        <f>ROUND(I362*H362,2)</f>
        <v>0</v>
      </c>
      <c r="BL362" s="15" t="s">
        <v>154</v>
      </c>
      <c r="BM362" s="196" t="s">
        <v>1164</v>
      </c>
    </row>
    <row r="363" spans="1:65" s="2" customFormat="1" ht="21.75" customHeight="1">
      <c r="A363" s="32"/>
      <c r="B363" s="33"/>
      <c r="C363" s="185" t="s">
        <v>1165</v>
      </c>
      <c r="D363" s="185" t="s">
        <v>132</v>
      </c>
      <c r="E363" s="186" t="s">
        <v>1166</v>
      </c>
      <c r="F363" s="187" t="s">
        <v>1167</v>
      </c>
      <c r="G363" s="188" t="s">
        <v>135</v>
      </c>
      <c r="H363" s="189">
        <v>1</v>
      </c>
      <c r="I363" s="190"/>
      <c r="J363" s="191">
        <f>ROUND(I363*H363,2)</f>
        <v>0</v>
      </c>
      <c r="K363" s="187" t="s">
        <v>136</v>
      </c>
      <c r="L363" s="37"/>
      <c r="M363" s="192" t="s">
        <v>19</v>
      </c>
      <c r="N363" s="193" t="s">
        <v>43</v>
      </c>
      <c r="O363" s="62"/>
      <c r="P363" s="194">
        <f>O363*H363</f>
        <v>0</v>
      </c>
      <c r="Q363" s="194">
        <v>0</v>
      </c>
      <c r="R363" s="194">
        <f>Q363*H363</f>
        <v>0</v>
      </c>
      <c r="S363" s="194">
        <v>0</v>
      </c>
      <c r="T363" s="195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6" t="s">
        <v>154</v>
      </c>
      <c r="AT363" s="196" t="s">
        <v>132</v>
      </c>
      <c r="AU363" s="196" t="s">
        <v>80</v>
      </c>
      <c r="AY363" s="15" t="s">
        <v>128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5" t="s">
        <v>80</v>
      </c>
      <c r="BK363" s="197">
        <f>ROUND(I363*H363,2)</f>
        <v>0</v>
      </c>
      <c r="BL363" s="15" t="s">
        <v>154</v>
      </c>
      <c r="BM363" s="196" t="s">
        <v>1168</v>
      </c>
    </row>
    <row r="364" spans="1:65" s="2" customFormat="1" ht="21.75" customHeight="1">
      <c r="A364" s="32"/>
      <c r="B364" s="33"/>
      <c r="C364" s="185" t="s">
        <v>1169</v>
      </c>
      <c r="D364" s="185" t="s">
        <v>132</v>
      </c>
      <c r="E364" s="186" t="s">
        <v>1170</v>
      </c>
      <c r="F364" s="187" t="s">
        <v>1171</v>
      </c>
      <c r="G364" s="188" t="s">
        <v>135</v>
      </c>
      <c r="H364" s="189">
        <v>1</v>
      </c>
      <c r="I364" s="190"/>
      <c r="J364" s="191">
        <f>ROUND(I364*H364,2)</f>
        <v>0</v>
      </c>
      <c r="K364" s="187" t="s">
        <v>136</v>
      </c>
      <c r="L364" s="37"/>
      <c r="M364" s="192" t="s">
        <v>19</v>
      </c>
      <c r="N364" s="193" t="s">
        <v>43</v>
      </c>
      <c r="O364" s="62"/>
      <c r="P364" s="194">
        <f>O364*H364</f>
        <v>0</v>
      </c>
      <c r="Q364" s="194">
        <v>0</v>
      </c>
      <c r="R364" s="194">
        <f>Q364*H364</f>
        <v>0</v>
      </c>
      <c r="S364" s="194">
        <v>0</v>
      </c>
      <c r="T364" s="195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96" t="s">
        <v>154</v>
      </c>
      <c r="AT364" s="196" t="s">
        <v>132</v>
      </c>
      <c r="AU364" s="196" t="s">
        <v>80</v>
      </c>
      <c r="AY364" s="15" t="s">
        <v>128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5" t="s">
        <v>80</v>
      </c>
      <c r="BK364" s="197">
        <f>ROUND(I364*H364,2)</f>
        <v>0</v>
      </c>
      <c r="BL364" s="15" t="s">
        <v>154</v>
      </c>
      <c r="BM364" s="196" t="s">
        <v>1172</v>
      </c>
    </row>
    <row r="365" spans="1:65" s="2" customFormat="1" ht="21.75" customHeight="1">
      <c r="A365" s="32"/>
      <c r="B365" s="33"/>
      <c r="C365" s="185" t="s">
        <v>1173</v>
      </c>
      <c r="D365" s="185" t="s">
        <v>132</v>
      </c>
      <c r="E365" s="186" t="s">
        <v>1174</v>
      </c>
      <c r="F365" s="187" t="s">
        <v>1175</v>
      </c>
      <c r="G365" s="188" t="s">
        <v>135</v>
      </c>
      <c r="H365" s="189">
        <v>2</v>
      </c>
      <c r="I365" s="190"/>
      <c r="J365" s="191">
        <f>ROUND(I365*H365,2)</f>
        <v>0</v>
      </c>
      <c r="K365" s="187" t="s">
        <v>136</v>
      </c>
      <c r="L365" s="37"/>
      <c r="M365" s="192" t="s">
        <v>19</v>
      </c>
      <c r="N365" s="193" t="s">
        <v>43</v>
      </c>
      <c r="O365" s="62"/>
      <c r="P365" s="194">
        <f>O365*H365</f>
        <v>0</v>
      </c>
      <c r="Q365" s="194">
        <v>0</v>
      </c>
      <c r="R365" s="194">
        <f>Q365*H365</f>
        <v>0</v>
      </c>
      <c r="S365" s="194">
        <v>0</v>
      </c>
      <c r="T365" s="195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6" t="s">
        <v>154</v>
      </c>
      <c r="AT365" s="196" t="s">
        <v>132</v>
      </c>
      <c r="AU365" s="196" t="s">
        <v>80</v>
      </c>
      <c r="AY365" s="15" t="s">
        <v>128</v>
      </c>
      <c r="BE365" s="197">
        <f>IF(N365="základní",J365,0)</f>
        <v>0</v>
      </c>
      <c r="BF365" s="197">
        <f>IF(N365="snížená",J365,0)</f>
        <v>0</v>
      </c>
      <c r="BG365" s="197">
        <f>IF(N365="zákl. přenesená",J365,0)</f>
        <v>0</v>
      </c>
      <c r="BH365" s="197">
        <f>IF(N365="sníž. přenesená",J365,0)</f>
        <v>0</v>
      </c>
      <c r="BI365" s="197">
        <f>IF(N365="nulová",J365,0)</f>
        <v>0</v>
      </c>
      <c r="BJ365" s="15" t="s">
        <v>80</v>
      </c>
      <c r="BK365" s="197">
        <f>ROUND(I365*H365,2)</f>
        <v>0</v>
      </c>
      <c r="BL365" s="15" t="s">
        <v>154</v>
      </c>
      <c r="BM365" s="196" t="s">
        <v>1176</v>
      </c>
    </row>
    <row r="366" spans="1:65" s="12" customFormat="1" ht="25.9" customHeight="1">
      <c r="B366" s="169"/>
      <c r="C366" s="170"/>
      <c r="D366" s="171" t="s">
        <v>71</v>
      </c>
      <c r="E366" s="172" t="s">
        <v>1177</v>
      </c>
      <c r="F366" s="172" t="s">
        <v>1178</v>
      </c>
      <c r="G366" s="170"/>
      <c r="H366" s="170"/>
      <c r="I366" s="173"/>
      <c r="J366" s="174">
        <f>BK366</f>
        <v>0</v>
      </c>
      <c r="K366" s="170"/>
      <c r="L366" s="175"/>
      <c r="M366" s="176"/>
      <c r="N366" s="177"/>
      <c r="O366" s="177"/>
      <c r="P366" s="178">
        <f>SUM(P367:P375)</f>
        <v>0</v>
      </c>
      <c r="Q366" s="177"/>
      <c r="R366" s="178">
        <f>SUM(R367:R375)</f>
        <v>0</v>
      </c>
      <c r="S366" s="177"/>
      <c r="T366" s="179">
        <f>SUM(T367:T375)</f>
        <v>0</v>
      </c>
      <c r="AR366" s="180" t="s">
        <v>80</v>
      </c>
      <c r="AT366" s="181" t="s">
        <v>71</v>
      </c>
      <c r="AU366" s="181" t="s">
        <v>72</v>
      </c>
      <c r="AY366" s="180" t="s">
        <v>128</v>
      </c>
      <c r="BK366" s="182">
        <f>SUM(BK367:BK375)</f>
        <v>0</v>
      </c>
    </row>
    <row r="367" spans="1:65" s="2" customFormat="1" ht="21.75" customHeight="1">
      <c r="A367" s="32"/>
      <c r="B367" s="33"/>
      <c r="C367" s="185" t="s">
        <v>1179</v>
      </c>
      <c r="D367" s="185" t="s">
        <v>132</v>
      </c>
      <c r="E367" s="186" t="s">
        <v>1180</v>
      </c>
      <c r="F367" s="187" t="s">
        <v>1181</v>
      </c>
      <c r="G367" s="188" t="s">
        <v>584</v>
      </c>
      <c r="H367" s="189">
        <v>8</v>
      </c>
      <c r="I367" s="190"/>
      <c r="J367" s="191">
        <f t="shared" ref="J367:J375" si="130">ROUND(I367*H367,2)</f>
        <v>0</v>
      </c>
      <c r="K367" s="187" t="s">
        <v>136</v>
      </c>
      <c r="L367" s="37"/>
      <c r="M367" s="192" t="s">
        <v>19</v>
      </c>
      <c r="N367" s="193" t="s">
        <v>43</v>
      </c>
      <c r="O367" s="62"/>
      <c r="P367" s="194">
        <f t="shared" ref="P367:P375" si="131">O367*H367</f>
        <v>0</v>
      </c>
      <c r="Q367" s="194">
        <v>0</v>
      </c>
      <c r="R367" s="194">
        <f t="shared" ref="R367:R375" si="132">Q367*H367</f>
        <v>0</v>
      </c>
      <c r="S367" s="194">
        <v>0</v>
      </c>
      <c r="T367" s="195">
        <f t="shared" ref="T367:T375" si="133"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96" t="s">
        <v>173</v>
      </c>
      <c r="AT367" s="196" t="s">
        <v>132</v>
      </c>
      <c r="AU367" s="196" t="s">
        <v>80</v>
      </c>
      <c r="AY367" s="15" t="s">
        <v>128</v>
      </c>
      <c r="BE367" s="197">
        <f t="shared" ref="BE367:BE375" si="134">IF(N367="základní",J367,0)</f>
        <v>0</v>
      </c>
      <c r="BF367" s="197">
        <f t="shared" ref="BF367:BF375" si="135">IF(N367="snížená",J367,0)</f>
        <v>0</v>
      </c>
      <c r="BG367" s="197">
        <f t="shared" ref="BG367:BG375" si="136">IF(N367="zákl. přenesená",J367,0)</f>
        <v>0</v>
      </c>
      <c r="BH367" s="197">
        <f t="shared" ref="BH367:BH375" si="137">IF(N367="sníž. přenesená",J367,0)</f>
        <v>0</v>
      </c>
      <c r="BI367" s="197">
        <f t="shared" ref="BI367:BI375" si="138">IF(N367="nulová",J367,0)</f>
        <v>0</v>
      </c>
      <c r="BJ367" s="15" t="s">
        <v>80</v>
      </c>
      <c r="BK367" s="197">
        <f t="shared" ref="BK367:BK375" si="139">ROUND(I367*H367,2)</f>
        <v>0</v>
      </c>
      <c r="BL367" s="15" t="s">
        <v>173</v>
      </c>
      <c r="BM367" s="196" t="s">
        <v>1182</v>
      </c>
    </row>
    <row r="368" spans="1:65" s="2" customFormat="1" ht="21.75" customHeight="1">
      <c r="A368" s="32"/>
      <c r="B368" s="33"/>
      <c r="C368" s="185" t="s">
        <v>1183</v>
      </c>
      <c r="D368" s="185" t="s">
        <v>132</v>
      </c>
      <c r="E368" s="186" t="s">
        <v>1184</v>
      </c>
      <c r="F368" s="187" t="s">
        <v>1185</v>
      </c>
      <c r="G368" s="188" t="s">
        <v>135</v>
      </c>
      <c r="H368" s="189">
        <v>2</v>
      </c>
      <c r="I368" s="190"/>
      <c r="J368" s="191">
        <f t="shared" si="130"/>
        <v>0</v>
      </c>
      <c r="K368" s="187" t="s">
        <v>136</v>
      </c>
      <c r="L368" s="37"/>
      <c r="M368" s="192" t="s">
        <v>19</v>
      </c>
      <c r="N368" s="193" t="s">
        <v>43</v>
      </c>
      <c r="O368" s="62"/>
      <c r="P368" s="194">
        <f t="shared" si="131"/>
        <v>0</v>
      </c>
      <c r="Q368" s="194">
        <v>0</v>
      </c>
      <c r="R368" s="194">
        <f t="shared" si="132"/>
        <v>0</v>
      </c>
      <c r="S368" s="194">
        <v>0</v>
      </c>
      <c r="T368" s="195">
        <f t="shared" si="13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6" t="s">
        <v>173</v>
      </c>
      <c r="AT368" s="196" t="s">
        <v>132</v>
      </c>
      <c r="AU368" s="196" t="s">
        <v>80</v>
      </c>
      <c r="AY368" s="15" t="s">
        <v>128</v>
      </c>
      <c r="BE368" s="197">
        <f t="shared" si="134"/>
        <v>0</v>
      </c>
      <c r="BF368" s="197">
        <f t="shared" si="135"/>
        <v>0</v>
      </c>
      <c r="BG368" s="197">
        <f t="shared" si="136"/>
        <v>0</v>
      </c>
      <c r="BH368" s="197">
        <f t="shared" si="137"/>
        <v>0</v>
      </c>
      <c r="BI368" s="197">
        <f t="shared" si="138"/>
        <v>0</v>
      </c>
      <c r="BJ368" s="15" t="s">
        <v>80</v>
      </c>
      <c r="BK368" s="197">
        <f t="shared" si="139"/>
        <v>0</v>
      </c>
      <c r="BL368" s="15" t="s">
        <v>173</v>
      </c>
      <c r="BM368" s="196" t="s">
        <v>1186</v>
      </c>
    </row>
    <row r="369" spans="1:65" s="2" customFormat="1" ht="21.75" customHeight="1">
      <c r="A369" s="32"/>
      <c r="B369" s="33"/>
      <c r="C369" s="185" t="s">
        <v>1187</v>
      </c>
      <c r="D369" s="185" t="s">
        <v>132</v>
      </c>
      <c r="E369" s="186" t="s">
        <v>1188</v>
      </c>
      <c r="F369" s="187" t="s">
        <v>1189</v>
      </c>
      <c r="G369" s="188" t="s">
        <v>135</v>
      </c>
      <c r="H369" s="189">
        <v>1</v>
      </c>
      <c r="I369" s="190"/>
      <c r="J369" s="191">
        <f t="shared" si="130"/>
        <v>0</v>
      </c>
      <c r="K369" s="187" t="s">
        <v>136</v>
      </c>
      <c r="L369" s="37"/>
      <c r="M369" s="192" t="s">
        <v>19</v>
      </c>
      <c r="N369" s="193" t="s">
        <v>43</v>
      </c>
      <c r="O369" s="62"/>
      <c r="P369" s="194">
        <f t="shared" si="131"/>
        <v>0</v>
      </c>
      <c r="Q369" s="194">
        <v>0</v>
      </c>
      <c r="R369" s="194">
        <f t="shared" si="132"/>
        <v>0</v>
      </c>
      <c r="S369" s="194">
        <v>0</v>
      </c>
      <c r="T369" s="195">
        <f t="shared" si="13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96" t="s">
        <v>80</v>
      </c>
      <c r="AT369" s="196" t="s">
        <v>132</v>
      </c>
      <c r="AU369" s="196" t="s">
        <v>80</v>
      </c>
      <c r="AY369" s="15" t="s">
        <v>128</v>
      </c>
      <c r="BE369" s="197">
        <f t="shared" si="134"/>
        <v>0</v>
      </c>
      <c r="BF369" s="197">
        <f t="shared" si="135"/>
        <v>0</v>
      </c>
      <c r="BG369" s="197">
        <f t="shared" si="136"/>
        <v>0</v>
      </c>
      <c r="BH369" s="197">
        <f t="shared" si="137"/>
        <v>0</v>
      </c>
      <c r="BI369" s="197">
        <f t="shared" si="138"/>
        <v>0</v>
      </c>
      <c r="BJ369" s="15" t="s">
        <v>80</v>
      </c>
      <c r="BK369" s="197">
        <f t="shared" si="139"/>
        <v>0</v>
      </c>
      <c r="BL369" s="15" t="s">
        <v>80</v>
      </c>
      <c r="BM369" s="196" t="s">
        <v>1190</v>
      </c>
    </row>
    <row r="370" spans="1:65" s="2" customFormat="1" ht="21.75" customHeight="1">
      <c r="A370" s="32"/>
      <c r="B370" s="33"/>
      <c r="C370" s="185" t="s">
        <v>1191</v>
      </c>
      <c r="D370" s="185" t="s">
        <v>132</v>
      </c>
      <c r="E370" s="186" t="s">
        <v>1192</v>
      </c>
      <c r="F370" s="187" t="s">
        <v>1193</v>
      </c>
      <c r="G370" s="188" t="s">
        <v>135</v>
      </c>
      <c r="H370" s="189">
        <v>2</v>
      </c>
      <c r="I370" s="190"/>
      <c r="J370" s="191">
        <f t="shared" si="130"/>
        <v>0</v>
      </c>
      <c r="K370" s="187" t="s">
        <v>136</v>
      </c>
      <c r="L370" s="37"/>
      <c r="M370" s="192" t="s">
        <v>19</v>
      </c>
      <c r="N370" s="193" t="s">
        <v>43</v>
      </c>
      <c r="O370" s="62"/>
      <c r="P370" s="194">
        <f t="shared" si="131"/>
        <v>0</v>
      </c>
      <c r="Q370" s="194">
        <v>0</v>
      </c>
      <c r="R370" s="194">
        <f t="shared" si="132"/>
        <v>0</v>
      </c>
      <c r="S370" s="194">
        <v>0</v>
      </c>
      <c r="T370" s="195">
        <f t="shared" si="13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6" t="s">
        <v>173</v>
      </c>
      <c r="AT370" s="196" t="s">
        <v>132</v>
      </c>
      <c r="AU370" s="196" t="s">
        <v>80</v>
      </c>
      <c r="AY370" s="15" t="s">
        <v>128</v>
      </c>
      <c r="BE370" s="197">
        <f t="shared" si="134"/>
        <v>0</v>
      </c>
      <c r="BF370" s="197">
        <f t="shared" si="135"/>
        <v>0</v>
      </c>
      <c r="BG370" s="197">
        <f t="shared" si="136"/>
        <v>0</v>
      </c>
      <c r="BH370" s="197">
        <f t="shared" si="137"/>
        <v>0</v>
      </c>
      <c r="BI370" s="197">
        <f t="shared" si="138"/>
        <v>0</v>
      </c>
      <c r="BJ370" s="15" t="s">
        <v>80</v>
      </c>
      <c r="BK370" s="197">
        <f t="shared" si="139"/>
        <v>0</v>
      </c>
      <c r="BL370" s="15" t="s">
        <v>173</v>
      </c>
      <c r="BM370" s="196" t="s">
        <v>1194</v>
      </c>
    </row>
    <row r="371" spans="1:65" s="2" customFormat="1" ht="55.5" customHeight="1">
      <c r="A371" s="32"/>
      <c r="B371" s="33"/>
      <c r="C371" s="185" t="s">
        <v>1195</v>
      </c>
      <c r="D371" s="185" t="s">
        <v>132</v>
      </c>
      <c r="E371" s="186" t="s">
        <v>1196</v>
      </c>
      <c r="F371" s="187" t="s">
        <v>1197</v>
      </c>
      <c r="G371" s="188" t="s">
        <v>135</v>
      </c>
      <c r="H371" s="189">
        <v>1</v>
      </c>
      <c r="I371" s="190"/>
      <c r="J371" s="191">
        <f t="shared" si="130"/>
        <v>0</v>
      </c>
      <c r="K371" s="187" t="s">
        <v>136</v>
      </c>
      <c r="L371" s="37"/>
      <c r="M371" s="192" t="s">
        <v>19</v>
      </c>
      <c r="N371" s="193" t="s">
        <v>43</v>
      </c>
      <c r="O371" s="62"/>
      <c r="P371" s="194">
        <f t="shared" si="131"/>
        <v>0</v>
      </c>
      <c r="Q371" s="194">
        <v>0</v>
      </c>
      <c r="R371" s="194">
        <f t="shared" si="132"/>
        <v>0</v>
      </c>
      <c r="S371" s="194">
        <v>0</v>
      </c>
      <c r="T371" s="195">
        <f t="shared" si="13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96" t="s">
        <v>80</v>
      </c>
      <c r="AT371" s="196" t="s">
        <v>132</v>
      </c>
      <c r="AU371" s="196" t="s">
        <v>80</v>
      </c>
      <c r="AY371" s="15" t="s">
        <v>128</v>
      </c>
      <c r="BE371" s="197">
        <f t="shared" si="134"/>
        <v>0</v>
      </c>
      <c r="BF371" s="197">
        <f t="shared" si="135"/>
        <v>0</v>
      </c>
      <c r="BG371" s="197">
        <f t="shared" si="136"/>
        <v>0</v>
      </c>
      <c r="BH371" s="197">
        <f t="shared" si="137"/>
        <v>0</v>
      </c>
      <c r="BI371" s="197">
        <f t="shared" si="138"/>
        <v>0</v>
      </c>
      <c r="BJ371" s="15" t="s">
        <v>80</v>
      </c>
      <c r="BK371" s="197">
        <f t="shared" si="139"/>
        <v>0</v>
      </c>
      <c r="BL371" s="15" t="s">
        <v>80</v>
      </c>
      <c r="BM371" s="196" t="s">
        <v>1198</v>
      </c>
    </row>
    <row r="372" spans="1:65" s="2" customFormat="1" ht="21.75" customHeight="1">
      <c r="A372" s="32"/>
      <c r="B372" s="33"/>
      <c r="C372" s="185" t="s">
        <v>1199</v>
      </c>
      <c r="D372" s="185" t="s">
        <v>132</v>
      </c>
      <c r="E372" s="186" t="s">
        <v>1200</v>
      </c>
      <c r="F372" s="187" t="s">
        <v>1201</v>
      </c>
      <c r="G372" s="188" t="s">
        <v>135</v>
      </c>
      <c r="H372" s="189">
        <v>1</v>
      </c>
      <c r="I372" s="190"/>
      <c r="J372" s="191">
        <f t="shared" si="130"/>
        <v>0</v>
      </c>
      <c r="K372" s="187" t="s">
        <v>136</v>
      </c>
      <c r="L372" s="37"/>
      <c r="M372" s="192" t="s">
        <v>19</v>
      </c>
      <c r="N372" s="193" t="s">
        <v>43</v>
      </c>
      <c r="O372" s="62"/>
      <c r="P372" s="194">
        <f t="shared" si="131"/>
        <v>0</v>
      </c>
      <c r="Q372" s="194">
        <v>0</v>
      </c>
      <c r="R372" s="194">
        <f t="shared" si="132"/>
        <v>0</v>
      </c>
      <c r="S372" s="194">
        <v>0</v>
      </c>
      <c r="T372" s="195">
        <f t="shared" si="133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6" t="s">
        <v>80</v>
      </c>
      <c r="AT372" s="196" t="s">
        <v>132</v>
      </c>
      <c r="AU372" s="196" t="s">
        <v>80</v>
      </c>
      <c r="AY372" s="15" t="s">
        <v>128</v>
      </c>
      <c r="BE372" s="197">
        <f t="shared" si="134"/>
        <v>0</v>
      </c>
      <c r="BF372" s="197">
        <f t="shared" si="135"/>
        <v>0</v>
      </c>
      <c r="BG372" s="197">
        <f t="shared" si="136"/>
        <v>0</v>
      </c>
      <c r="BH372" s="197">
        <f t="shared" si="137"/>
        <v>0</v>
      </c>
      <c r="BI372" s="197">
        <f t="shared" si="138"/>
        <v>0</v>
      </c>
      <c r="BJ372" s="15" t="s">
        <v>80</v>
      </c>
      <c r="BK372" s="197">
        <f t="shared" si="139"/>
        <v>0</v>
      </c>
      <c r="BL372" s="15" t="s">
        <v>80</v>
      </c>
      <c r="BM372" s="196" t="s">
        <v>1202</v>
      </c>
    </row>
    <row r="373" spans="1:65" s="2" customFormat="1" ht="21.75" customHeight="1">
      <c r="A373" s="32"/>
      <c r="B373" s="33"/>
      <c r="C373" s="185" t="s">
        <v>258</v>
      </c>
      <c r="D373" s="185" t="s">
        <v>132</v>
      </c>
      <c r="E373" s="186" t="s">
        <v>1203</v>
      </c>
      <c r="F373" s="187" t="s">
        <v>1204</v>
      </c>
      <c r="G373" s="188" t="s">
        <v>135</v>
      </c>
      <c r="H373" s="189">
        <v>1</v>
      </c>
      <c r="I373" s="190"/>
      <c r="J373" s="191">
        <f t="shared" si="130"/>
        <v>0</v>
      </c>
      <c r="K373" s="187" t="s">
        <v>136</v>
      </c>
      <c r="L373" s="37"/>
      <c r="M373" s="192" t="s">
        <v>19</v>
      </c>
      <c r="N373" s="193" t="s">
        <v>43</v>
      </c>
      <c r="O373" s="62"/>
      <c r="P373" s="194">
        <f t="shared" si="131"/>
        <v>0</v>
      </c>
      <c r="Q373" s="194">
        <v>0</v>
      </c>
      <c r="R373" s="194">
        <f t="shared" si="132"/>
        <v>0</v>
      </c>
      <c r="S373" s="194">
        <v>0</v>
      </c>
      <c r="T373" s="195">
        <f t="shared" si="133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96" t="s">
        <v>80</v>
      </c>
      <c r="AT373" s="196" t="s">
        <v>132</v>
      </c>
      <c r="AU373" s="196" t="s">
        <v>80</v>
      </c>
      <c r="AY373" s="15" t="s">
        <v>128</v>
      </c>
      <c r="BE373" s="197">
        <f t="shared" si="134"/>
        <v>0</v>
      </c>
      <c r="BF373" s="197">
        <f t="shared" si="135"/>
        <v>0</v>
      </c>
      <c r="BG373" s="197">
        <f t="shared" si="136"/>
        <v>0</v>
      </c>
      <c r="BH373" s="197">
        <f t="shared" si="137"/>
        <v>0</v>
      </c>
      <c r="BI373" s="197">
        <f t="shared" si="138"/>
        <v>0</v>
      </c>
      <c r="BJ373" s="15" t="s">
        <v>80</v>
      </c>
      <c r="BK373" s="197">
        <f t="shared" si="139"/>
        <v>0</v>
      </c>
      <c r="BL373" s="15" t="s">
        <v>80</v>
      </c>
      <c r="BM373" s="196" t="s">
        <v>1205</v>
      </c>
    </row>
    <row r="374" spans="1:65" s="2" customFormat="1" ht="21.75" customHeight="1">
      <c r="A374" s="32"/>
      <c r="B374" s="33"/>
      <c r="C374" s="185" t="s">
        <v>1206</v>
      </c>
      <c r="D374" s="185" t="s">
        <v>132</v>
      </c>
      <c r="E374" s="186" t="s">
        <v>1207</v>
      </c>
      <c r="F374" s="187" t="s">
        <v>1208</v>
      </c>
      <c r="G374" s="188" t="s">
        <v>135</v>
      </c>
      <c r="H374" s="189">
        <v>1</v>
      </c>
      <c r="I374" s="190"/>
      <c r="J374" s="191">
        <f t="shared" si="130"/>
        <v>0</v>
      </c>
      <c r="K374" s="187" t="s">
        <v>136</v>
      </c>
      <c r="L374" s="37"/>
      <c r="M374" s="192" t="s">
        <v>19</v>
      </c>
      <c r="N374" s="193" t="s">
        <v>43</v>
      </c>
      <c r="O374" s="62"/>
      <c r="P374" s="194">
        <f t="shared" si="131"/>
        <v>0</v>
      </c>
      <c r="Q374" s="194">
        <v>0</v>
      </c>
      <c r="R374" s="194">
        <f t="shared" si="132"/>
        <v>0</v>
      </c>
      <c r="S374" s="194">
        <v>0</v>
      </c>
      <c r="T374" s="195">
        <f t="shared" si="13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6" t="s">
        <v>80</v>
      </c>
      <c r="AT374" s="196" t="s">
        <v>132</v>
      </c>
      <c r="AU374" s="196" t="s">
        <v>80</v>
      </c>
      <c r="AY374" s="15" t="s">
        <v>128</v>
      </c>
      <c r="BE374" s="197">
        <f t="shared" si="134"/>
        <v>0</v>
      </c>
      <c r="BF374" s="197">
        <f t="shared" si="135"/>
        <v>0</v>
      </c>
      <c r="BG374" s="197">
        <f t="shared" si="136"/>
        <v>0</v>
      </c>
      <c r="BH374" s="197">
        <f t="shared" si="137"/>
        <v>0</v>
      </c>
      <c r="BI374" s="197">
        <f t="shared" si="138"/>
        <v>0</v>
      </c>
      <c r="BJ374" s="15" t="s">
        <v>80</v>
      </c>
      <c r="BK374" s="197">
        <f t="shared" si="139"/>
        <v>0</v>
      </c>
      <c r="BL374" s="15" t="s">
        <v>80</v>
      </c>
      <c r="BM374" s="196" t="s">
        <v>1209</v>
      </c>
    </row>
    <row r="375" spans="1:65" s="2" customFormat="1" ht="33" customHeight="1">
      <c r="A375" s="32"/>
      <c r="B375" s="33"/>
      <c r="C375" s="185" t="s">
        <v>1210</v>
      </c>
      <c r="D375" s="185" t="s">
        <v>132</v>
      </c>
      <c r="E375" s="186" t="s">
        <v>1211</v>
      </c>
      <c r="F375" s="187" t="s">
        <v>1212</v>
      </c>
      <c r="G375" s="188" t="s">
        <v>135</v>
      </c>
      <c r="H375" s="189">
        <v>1</v>
      </c>
      <c r="I375" s="190"/>
      <c r="J375" s="191">
        <f t="shared" si="130"/>
        <v>0</v>
      </c>
      <c r="K375" s="187" t="s">
        <v>136</v>
      </c>
      <c r="L375" s="37"/>
      <c r="M375" s="192" t="s">
        <v>19</v>
      </c>
      <c r="N375" s="193" t="s">
        <v>43</v>
      </c>
      <c r="O375" s="62"/>
      <c r="P375" s="194">
        <f t="shared" si="131"/>
        <v>0</v>
      </c>
      <c r="Q375" s="194">
        <v>0</v>
      </c>
      <c r="R375" s="194">
        <f t="shared" si="132"/>
        <v>0</v>
      </c>
      <c r="S375" s="194">
        <v>0</v>
      </c>
      <c r="T375" s="195">
        <f t="shared" si="13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6" t="s">
        <v>80</v>
      </c>
      <c r="AT375" s="196" t="s">
        <v>132</v>
      </c>
      <c r="AU375" s="196" t="s">
        <v>80</v>
      </c>
      <c r="AY375" s="15" t="s">
        <v>128</v>
      </c>
      <c r="BE375" s="197">
        <f t="shared" si="134"/>
        <v>0</v>
      </c>
      <c r="BF375" s="197">
        <f t="shared" si="135"/>
        <v>0</v>
      </c>
      <c r="BG375" s="197">
        <f t="shared" si="136"/>
        <v>0</v>
      </c>
      <c r="BH375" s="197">
        <f t="shared" si="137"/>
        <v>0</v>
      </c>
      <c r="BI375" s="197">
        <f t="shared" si="138"/>
        <v>0</v>
      </c>
      <c r="BJ375" s="15" t="s">
        <v>80</v>
      </c>
      <c r="BK375" s="197">
        <f t="shared" si="139"/>
        <v>0</v>
      </c>
      <c r="BL375" s="15" t="s">
        <v>80</v>
      </c>
      <c r="BM375" s="196" t="s">
        <v>1213</v>
      </c>
    </row>
    <row r="376" spans="1:65" s="12" customFormat="1" ht="25.9" customHeight="1">
      <c r="B376" s="169"/>
      <c r="C376" s="170"/>
      <c r="D376" s="171" t="s">
        <v>71</v>
      </c>
      <c r="E376" s="172" t="s">
        <v>1214</v>
      </c>
      <c r="F376" s="172" t="s">
        <v>1215</v>
      </c>
      <c r="G376" s="170"/>
      <c r="H376" s="170"/>
      <c r="I376" s="173"/>
      <c r="J376" s="174">
        <f>BK376</f>
        <v>0</v>
      </c>
      <c r="K376" s="170"/>
      <c r="L376" s="175"/>
      <c r="M376" s="212"/>
      <c r="N376" s="213"/>
      <c r="O376" s="213"/>
      <c r="P376" s="214">
        <v>0</v>
      </c>
      <c r="Q376" s="213"/>
      <c r="R376" s="214">
        <v>0</v>
      </c>
      <c r="S376" s="213"/>
      <c r="T376" s="215">
        <v>0</v>
      </c>
      <c r="AR376" s="180" t="s">
        <v>154</v>
      </c>
      <c r="AT376" s="181" t="s">
        <v>71</v>
      </c>
      <c r="AU376" s="181" t="s">
        <v>72</v>
      </c>
      <c r="AY376" s="180" t="s">
        <v>128</v>
      </c>
      <c r="BK376" s="182">
        <v>0</v>
      </c>
    </row>
    <row r="377" spans="1:65" s="2" customFormat="1" ht="6.95" customHeight="1">
      <c r="A377" s="32"/>
      <c r="B377" s="45"/>
      <c r="C377" s="46"/>
      <c r="D377" s="46"/>
      <c r="E377" s="46"/>
      <c r="F377" s="46"/>
      <c r="G377" s="46"/>
      <c r="H377" s="46"/>
      <c r="I377" s="134"/>
      <c r="J377" s="46"/>
      <c r="K377" s="46"/>
      <c r="L377" s="37"/>
      <c r="M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</row>
  </sheetData>
  <sheetProtection algorithmName="SHA-512" hashValue="xwAiQLLvBxm5q5Sdyw3jSfvX1s1ydBOZbXODW9sYjuhbJ6pOuf9v2bbJk5cjPt8vnrt8z6lsB9v9xt7GPGpr6w==" saltValue="QmKi6g17H9P4v+QFBVkR7kTUeyWyGPjYNgRSdXcnM1mHF+if2s6Cpbx1eIRE/PwisCsPylx5ZgFAU7/VwT1zvA==" spinCount="100000" sheet="1" objects="1" scenarios="1" formatColumns="0" formatRows="0" autoFilter="0"/>
  <autoFilter ref="C90:K376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5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94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2" t="str">
        <f>'Rekapitulace stavby'!K6</f>
        <v>Oprava PZS v km 6,057 na trati Kralupy nad Vltavou - Most</v>
      </c>
      <c r="F7" s="343"/>
      <c r="G7" s="343"/>
      <c r="H7" s="343"/>
      <c r="I7" s="99"/>
      <c r="L7" s="18"/>
    </row>
    <row r="8" spans="1:46" s="2" customFormat="1" ht="12" customHeight="1">
      <c r="A8" s="32"/>
      <c r="B8" s="37"/>
      <c r="C8" s="32"/>
      <c r="D8" s="105" t="s">
        <v>95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4" t="s">
        <v>1216</v>
      </c>
      <c r="F9" s="345"/>
      <c r="G9" s="345"/>
      <c r="H9" s="345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 t="str">
        <f>'Rekapitulace stavby'!AN8</f>
        <v>13. 4. 2020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6" t="str">
        <f>'Rekapitulace stavby'!E14</f>
        <v>Vyplň údaj</v>
      </c>
      <c r="F18" s="347"/>
      <c r="G18" s="347"/>
      <c r="H18" s="347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26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35</v>
      </c>
      <c r="F24" s="32"/>
      <c r="G24" s="32"/>
      <c r="H24" s="32"/>
      <c r="I24" s="109" t="s">
        <v>28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8" t="s">
        <v>19</v>
      </c>
      <c r="F27" s="348"/>
      <c r="G27" s="348"/>
      <c r="H27" s="348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ROUND(J80,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ROUND((SUM(BE80:BE90)),  2)</f>
        <v>0</v>
      </c>
      <c r="G33" s="32"/>
      <c r="H33" s="32"/>
      <c r="I33" s="123">
        <v>0.21</v>
      </c>
      <c r="J33" s="122">
        <f>ROUND(((SUM(BE80:BE90))*I33),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ROUND((SUM(BF80:BF90)),  2)</f>
        <v>0</v>
      </c>
      <c r="G34" s="32"/>
      <c r="H34" s="32"/>
      <c r="I34" s="123">
        <v>0.15</v>
      </c>
      <c r="J34" s="122">
        <f>ROUND(((SUM(BF80:BF90))*I34),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ROUND((SUM(BG80:BG90)),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ROUND((SUM(BH80:BH90)),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ROUND((SUM(BI80:BI90)),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97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9" t="str">
        <f>E7</f>
        <v>Oprava PZS v km 6,057 na trati Kralupy nad Vltavou - Most</v>
      </c>
      <c r="F48" s="350"/>
      <c r="G48" s="350"/>
      <c r="H48" s="350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95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2" t="str">
        <f>E9</f>
        <v>01N - Technologická část - dodávaný materiál SSZT Pz - NEOCEŇOVAT !!!</v>
      </c>
      <c r="F50" s="351"/>
      <c r="G50" s="351"/>
      <c r="H50" s="351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Olovnice - Zvoleněves</v>
      </c>
      <c r="G52" s="34"/>
      <c r="H52" s="34"/>
      <c r="I52" s="109" t="s">
        <v>23</v>
      </c>
      <c r="J52" s="57" t="str">
        <f>IF(J12="","",J12)</f>
        <v>13. 4. 2020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Jiří Kejkula</v>
      </c>
      <c r="G54" s="34"/>
      <c r="H54" s="34"/>
      <c r="I54" s="109" t="s">
        <v>31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Milan 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98</v>
      </c>
      <c r="D57" s="139"/>
      <c r="E57" s="139"/>
      <c r="F57" s="139"/>
      <c r="G57" s="139"/>
      <c r="H57" s="139"/>
      <c r="I57" s="140"/>
      <c r="J57" s="141" t="s">
        <v>99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J80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100</v>
      </c>
    </row>
    <row r="60" spans="1:47" s="9" customFormat="1" ht="24.95" customHeight="1">
      <c r="B60" s="143"/>
      <c r="C60" s="144"/>
      <c r="D60" s="145" t="s">
        <v>108</v>
      </c>
      <c r="E60" s="146"/>
      <c r="F60" s="146"/>
      <c r="G60" s="146"/>
      <c r="H60" s="146"/>
      <c r="I60" s="147"/>
      <c r="J60" s="148">
        <f>J81</f>
        <v>0</v>
      </c>
      <c r="K60" s="144"/>
      <c r="L60" s="149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106"/>
      <c r="J61" s="34"/>
      <c r="K61" s="34"/>
      <c r="L61" s="10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134"/>
      <c r="J62" s="46"/>
      <c r="K62" s="46"/>
      <c r="L62" s="107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137"/>
      <c r="J66" s="48"/>
      <c r="K66" s="48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113</v>
      </c>
      <c r="D67" s="34"/>
      <c r="E67" s="34"/>
      <c r="F67" s="34"/>
      <c r="G67" s="34"/>
      <c r="H67" s="34"/>
      <c r="I67" s="106"/>
      <c r="J67" s="34"/>
      <c r="K67" s="34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106"/>
      <c r="J68" s="34"/>
      <c r="K68" s="34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9" t="str">
        <f>E7</f>
        <v>Oprava PZS v km 6,057 na trati Kralupy nad Vltavou - Most</v>
      </c>
      <c r="F70" s="350"/>
      <c r="G70" s="350"/>
      <c r="H70" s="350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95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302" t="str">
        <f>E9</f>
        <v>01N - Technologická část - dodávaný materiál SSZT Pz - NEOCEŇOVAT !!!</v>
      </c>
      <c r="F72" s="351"/>
      <c r="G72" s="351"/>
      <c r="H72" s="351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Olovnice - Zvoleněves</v>
      </c>
      <c r="G74" s="34"/>
      <c r="H74" s="34"/>
      <c r="I74" s="109" t="s">
        <v>23</v>
      </c>
      <c r="J74" s="57" t="str">
        <f>IF(J12="","",J12)</f>
        <v>13. 4. 2020</v>
      </c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Jiří Kejkula</v>
      </c>
      <c r="G76" s="34"/>
      <c r="H76" s="34"/>
      <c r="I76" s="109" t="s">
        <v>31</v>
      </c>
      <c r="J76" s="30" t="str">
        <f>E21</f>
        <v xml:space="preserve"> 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109" t="s">
        <v>34</v>
      </c>
      <c r="J77" s="30" t="str">
        <f>E24</f>
        <v xml:space="preserve"> Milan Bělehrad</v>
      </c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>
      <c r="A79" s="157"/>
      <c r="B79" s="158"/>
      <c r="C79" s="159" t="s">
        <v>114</v>
      </c>
      <c r="D79" s="160" t="s">
        <v>57</v>
      </c>
      <c r="E79" s="160" t="s">
        <v>53</v>
      </c>
      <c r="F79" s="160" t="s">
        <v>54</v>
      </c>
      <c r="G79" s="160" t="s">
        <v>115</v>
      </c>
      <c r="H79" s="160" t="s">
        <v>116</v>
      </c>
      <c r="I79" s="161" t="s">
        <v>117</v>
      </c>
      <c r="J79" s="160" t="s">
        <v>99</v>
      </c>
      <c r="K79" s="162" t="s">
        <v>118</v>
      </c>
      <c r="L79" s="163"/>
      <c r="M79" s="66" t="s">
        <v>19</v>
      </c>
      <c r="N79" s="67" t="s">
        <v>42</v>
      </c>
      <c r="O79" s="67" t="s">
        <v>119</v>
      </c>
      <c r="P79" s="67" t="s">
        <v>120</v>
      </c>
      <c r="Q79" s="67" t="s">
        <v>121</v>
      </c>
      <c r="R79" s="67" t="s">
        <v>122</v>
      </c>
      <c r="S79" s="67" t="s">
        <v>123</v>
      </c>
      <c r="T79" s="68" t="s">
        <v>124</v>
      </c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</row>
    <row r="80" spans="1:63" s="2" customFormat="1" ht="22.9" customHeight="1">
      <c r="A80" s="32"/>
      <c r="B80" s="33"/>
      <c r="C80" s="73" t="s">
        <v>125</v>
      </c>
      <c r="D80" s="34"/>
      <c r="E80" s="34"/>
      <c r="F80" s="34"/>
      <c r="G80" s="34"/>
      <c r="H80" s="34"/>
      <c r="I80" s="106"/>
      <c r="J80" s="164">
        <f>BK80</f>
        <v>0</v>
      </c>
      <c r="K80" s="34"/>
      <c r="L80" s="37"/>
      <c r="M80" s="69"/>
      <c r="N80" s="165"/>
      <c r="O80" s="70"/>
      <c r="P80" s="166">
        <f>P81</f>
        <v>0</v>
      </c>
      <c r="Q80" s="70"/>
      <c r="R80" s="166">
        <f>R81</f>
        <v>0</v>
      </c>
      <c r="S80" s="70"/>
      <c r="T80" s="167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100</v>
      </c>
      <c r="BK80" s="168">
        <f>BK81</f>
        <v>0</v>
      </c>
    </row>
    <row r="81" spans="1:65" s="12" customFormat="1" ht="25.9" customHeight="1">
      <c r="B81" s="169"/>
      <c r="C81" s="170"/>
      <c r="D81" s="171" t="s">
        <v>71</v>
      </c>
      <c r="E81" s="172" t="s">
        <v>1047</v>
      </c>
      <c r="F81" s="172" t="s">
        <v>1048</v>
      </c>
      <c r="G81" s="170"/>
      <c r="H81" s="170"/>
      <c r="I81" s="173"/>
      <c r="J81" s="174">
        <f>BK81</f>
        <v>0</v>
      </c>
      <c r="K81" s="170"/>
      <c r="L81" s="175"/>
      <c r="M81" s="176"/>
      <c r="N81" s="177"/>
      <c r="O81" s="177"/>
      <c r="P81" s="178">
        <f>SUM(P82:P90)</f>
        <v>0</v>
      </c>
      <c r="Q81" s="177"/>
      <c r="R81" s="178">
        <f>SUM(R82:R90)</f>
        <v>0</v>
      </c>
      <c r="S81" s="177"/>
      <c r="T81" s="179">
        <f>SUM(T82:T90)</f>
        <v>0</v>
      </c>
      <c r="AR81" s="180" t="s">
        <v>80</v>
      </c>
      <c r="AT81" s="181" t="s">
        <v>71</v>
      </c>
      <c r="AU81" s="181" t="s">
        <v>72</v>
      </c>
      <c r="AY81" s="180" t="s">
        <v>128</v>
      </c>
      <c r="BK81" s="182">
        <f>SUM(BK82:BK90)</f>
        <v>0</v>
      </c>
    </row>
    <row r="82" spans="1:65" s="2" customFormat="1" ht="16.5" customHeight="1">
      <c r="A82" s="32"/>
      <c r="B82" s="33"/>
      <c r="C82" s="202" t="s">
        <v>150</v>
      </c>
      <c r="D82" s="202" t="s">
        <v>142</v>
      </c>
      <c r="E82" s="203" t="s">
        <v>1217</v>
      </c>
      <c r="F82" s="204" t="s">
        <v>1218</v>
      </c>
      <c r="G82" s="205" t="s">
        <v>135</v>
      </c>
      <c r="H82" s="206">
        <v>3</v>
      </c>
      <c r="I82" s="207"/>
      <c r="J82" s="208">
        <f t="shared" ref="J82:J90" si="0">ROUND(I82*H82,2)</f>
        <v>0</v>
      </c>
      <c r="K82" s="204" t="s">
        <v>19</v>
      </c>
      <c r="L82" s="209"/>
      <c r="M82" s="210" t="s">
        <v>19</v>
      </c>
      <c r="N82" s="211" t="s">
        <v>43</v>
      </c>
      <c r="O82" s="62"/>
      <c r="P82" s="194">
        <f t="shared" ref="P82:P90" si="1">O82*H82</f>
        <v>0</v>
      </c>
      <c r="Q82" s="194">
        <v>0</v>
      </c>
      <c r="R82" s="194">
        <f t="shared" ref="R82:R90" si="2">Q82*H82</f>
        <v>0</v>
      </c>
      <c r="S82" s="194">
        <v>0</v>
      </c>
      <c r="T82" s="195">
        <f t="shared" ref="T82:T90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6" t="s">
        <v>82</v>
      </c>
      <c r="AT82" s="196" t="s">
        <v>142</v>
      </c>
      <c r="AU82" s="196" t="s">
        <v>80</v>
      </c>
      <c r="AY82" s="15" t="s">
        <v>128</v>
      </c>
      <c r="BE82" s="197">
        <f t="shared" ref="BE82:BE90" si="4">IF(N82="základní",J82,0)</f>
        <v>0</v>
      </c>
      <c r="BF82" s="197">
        <f t="shared" ref="BF82:BF90" si="5">IF(N82="snížená",J82,0)</f>
        <v>0</v>
      </c>
      <c r="BG82" s="197">
        <f t="shared" ref="BG82:BG90" si="6">IF(N82="zákl. přenesená",J82,0)</f>
        <v>0</v>
      </c>
      <c r="BH82" s="197">
        <f t="shared" ref="BH82:BH90" si="7">IF(N82="sníž. přenesená",J82,0)</f>
        <v>0</v>
      </c>
      <c r="BI82" s="197">
        <f t="shared" ref="BI82:BI90" si="8">IF(N82="nulová",J82,0)</f>
        <v>0</v>
      </c>
      <c r="BJ82" s="15" t="s">
        <v>80</v>
      </c>
      <c r="BK82" s="197">
        <f t="shared" ref="BK82:BK90" si="9">ROUND(I82*H82,2)</f>
        <v>0</v>
      </c>
      <c r="BL82" s="15" t="s">
        <v>80</v>
      </c>
      <c r="BM82" s="196" t="s">
        <v>1219</v>
      </c>
    </row>
    <row r="83" spans="1:65" s="2" customFormat="1" ht="16.5" customHeight="1">
      <c r="A83" s="32"/>
      <c r="B83" s="33"/>
      <c r="C83" s="202" t="s">
        <v>180</v>
      </c>
      <c r="D83" s="202" t="s">
        <v>142</v>
      </c>
      <c r="E83" s="203" t="s">
        <v>1220</v>
      </c>
      <c r="F83" s="204" t="s">
        <v>1221</v>
      </c>
      <c r="G83" s="205" t="s">
        <v>135</v>
      </c>
      <c r="H83" s="206">
        <v>2</v>
      </c>
      <c r="I83" s="207"/>
      <c r="J83" s="208">
        <f t="shared" si="0"/>
        <v>0</v>
      </c>
      <c r="K83" s="204" t="s">
        <v>19</v>
      </c>
      <c r="L83" s="209"/>
      <c r="M83" s="210" t="s">
        <v>19</v>
      </c>
      <c r="N83" s="211" t="s">
        <v>43</v>
      </c>
      <c r="O83" s="62"/>
      <c r="P83" s="194">
        <f t="shared" si="1"/>
        <v>0</v>
      </c>
      <c r="Q83" s="194">
        <v>0</v>
      </c>
      <c r="R83" s="194">
        <f t="shared" si="2"/>
        <v>0</v>
      </c>
      <c r="S83" s="194">
        <v>0</v>
      </c>
      <c r="T83" s="195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96" t="s">
        <v>82</v>
      </c>
      <c r="AT83" s="196" t="s">
        <v>142</v>
      </c>
      <c r="AU83" s="196" t="s">
        <v>80</v>
      </c>
      <c r="AY83" s="15" t="s">
        <v>128</v>
      </c>
      <c r="BE83" s="197">
        <f t="shared" si="4"/>
        <v>0</v>
      </c>
      <c r="BF83" s="197">
        <f t="shared" si="5"/>
        <v>0</v>
      </c>
      <c r="BG83" s="197">
        <f t="shared" si="6"/>
        <v>0</v>
      </c>
      <c r="BH83" s="197">
        <f t="shared" si="7"/>
        <v>0</v>
      </c>
      <c r="BI83" s="197">
        <f t="shared" si="8"/>
        <v>0</v>
      </c>
      <c r="BJ83" s="15" t="s">
        <v>80</v>
      </c>
      <c r="BK83" s="197">
        <f t="shared" si="9"/>
        <v>0</v>
      </c>
      <c r="BL83" s="15" t="s">
        <v>80</v>
      </c>
      <c r="BM83" s="196" t="s">
        <v>1222</v>
      </c>
    </row>
    <row r="84" spans="1:65" s="2" customFormat="1" ht="16.5" customHeight="1">
      <c r="A84" s="32"/>
      <c r="B84" s="33"/>
      <c r="C84" s="202" t="s">
        <v>212</v>
      </c>
      <c r="D84" s="202" t="s">
        <v>142</v>
      </c>
      <c r="E84" s="203" t="s">
        <v>1223</v>
      </c>
      <c r="F84" s="204" t="s">
        <v>1224</v>
      </c>
      <c r="G84" s="205" t="s">
        <v>135</v>
      </c>
      <c r="H84" s="206">
        <v>1</v>
      </c>
      <c r="I84" s="207"/>
      <c r="J84" s="208">
        <f t="shared" si="0"/>
        <v>0</v>
      </c>
      <c r="K84" s="204" t="s">
        <v>19</v>
      </c>
      <c r="L84" s="209"/>
      <c r="M84" s="210" t="s">
        <v>19</v>
      </c>
      <c r="N84" s="211" t="s">
        <v>43</v>
      </c>
      <c r="O84" s="62"/>
      <c r="P84" s="194">
        <f t="shared" si="1"/>
        <v>0</v>
      </c>
      <c r="Q84" s="194">
        <v>0</v>
      </c>
      <c r="R84" s="194">
        <f t="shared" si="2"/>
        <v>0</v>
      </c>
      <c r="S84" s="194">
        <v>0</v>
      </c>
      <c r="T84" s="195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6" t="s">
        <v>82</v>
      </c>
      <c r="AT84" s="196" t="s">
        <v>142</v>
      </c>
      <c r="AU84" s="196" t="s">
        <v>80</v>
      </c>
      <c r="AY84" s="15" t="s">
        <v>128</v>
      </c>
      <c r="BE84" s="197">
        <f t="shared" si="4"/>
        <v>0</v>
      </c>
      <c r="BF84" s="197">
        <f t="shared" si="5"/>
        <v>0</v>
      </c>
      <c r="BG84" s="197">
        <f t="shared" si="6"/>
        <v>0</v>
      </c>
      <c r="BH84" s="197">
        <f t="shared" si="7"/>
        <v>0</v>
      </c>
      <c r="BI84" s="197">
        <f t="shared" si="8"/>
        <v>0</v>
      </c>
      <c r="BJ84" s="15" t="s">
        <v>80</v>
      </c>
      <c r="BK84" s="197">
        <f t="shared" si="9"/>
        <v>0</v>
      </c>
      <c r="BL84" s="15" t="s">
        <v>80</v>
      </c>
      <c r="BM84" s="196" t="s">
        <v>1225</v>
      </c>
    </row>
    <row r="85" spans="1:65" s="2" customFormat="1" ht="16.5" customHeight="1">
      <c r="A85" s="32"/>
      <c r="B85" s="33"/>
      <c r="C85" s="202" t="s">
        <v>166</v>
      </c>
      <c r="D85" s="202" t="s">
        <v>142</v>
      </c>
      <c r="E85" s="203" t="s">
        <v>1226</v>
      </c>
      <c r="F85" s="204" t="s">
        <v>1227</v>
      </c>
      <c r="G85" s="205" t="s">
        <v>135</v>
      </c>
      <c r="H85" s="206">
        <v>2</v>
      </c>
      <c r="I85" s="207"/>
      <c r="J85" s="208">
        <f t="shared" si="0"/>
        <v>0</v>
      </c>
      <c r="K85" s="204" t="s">
        <v>19</v>
      </c>
      <c r="L85" s="209"/>
      <c r="M85" s="210" t="s">
        <v>19</v>
      </c>
      <c r="N85" s="211" t="s">
        <v>43</v>
      </c>
      <c r="O85" s="62"/>
      <c r="P85" s="194">
        <f t="shared" si="1"/>
        <v>0</v>
      </c>
      <c r="Q85" s="194">
        <v>0</v>
      </c>
      <c r="R85" s="194">
        <f t="shared" si="2"/>
        <v>0</v>
      </c>
      <c r="S85" s="194">
        <v>0</v>
      </c>
      <c r="T85" s="195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6" t="s">
        <v>82</v>
      </c>
      <c r="AT85" s="196" t="s">
        <v>142</v>
      </c>
      <c r="AU85" s="196" t="s">
        <v>80</v>
      </c>
      <c r="AY85" s="15" t="s">
        <v>128</v>
      </c>
      <c r="BE85" s="197">
        <f t="shared" si="4"/>
        <v>0</v>
      </c>
      <c r="BF85" s="197">
        <f t="shared" si="5"/>
        <v>0</v>
      </c>
      <c r="BG85" s="197">
        <f t="shared" si="6"/>
        <v>0</v>
      </c>
      <c r="BH85" s="197">
        <f t="shared" si="7"/>
        <v>0</v>
      </c>
      <c r="BI85" s="197">
        <f t="shared" si="8"/>
        <v>0</v>
      </c>
      <c r="BJ85" s="15" t="s">
        <v>80</v>
      </c>
      <c r="BK85" s="197">
        <f t="shared" si="9"/>
        <v>0</v>
      </c>
      <c r="BL85" s="15" t="s">
        <v>80</v>
      </c>
      <c r="BM85" s="196" t="s">
        <v>1228</v>
      </c>
    </row>
    <row r="86" spans="1:65" s="2" customFormat="1" ht="16.5" customHeight="1">
      <c r="A86" s="32"/>
      <c r="B86" s="33"/>
      <c r="C86" s="202" t="s">
        <v>216</v>
      </c>
      <c r="D86" s="202" t="s">
        <v>142</v>
      </c>
      <c r="E86" s="203" t="s">
        <v>1229</v>
      </c>
      <c r="F86" s="204" t="s">
        <v>1230</v>
      </c>
      <c r="G86" s="205" t="s">
        <v>135</v>
      </c>
      <c r="H86" s="206">
        <v>1</v>
      </c>
      <c r="I86" s="207"/>
      <c r="J86" s="208">
        <f t="shared" si="0"/>
        <v>0</v>
      </c>
      <c r="K86" s="204" t="s">
        <v>19</v>
      </c>
      <c r="L86" s="209"/>
      <c r="M86" s="210" t="s">
        <v>19</v>
      </c>
      <c r="N86" s="211" t="s">
        <v>43</v>
      </c>
      <c r="O86" s="62"/>
      <c r="P86" s="194">
        <f t="shared" si="1"/>
        <v>0</v>
      </c>
      <c r="Q86" s="194">
        <v>0</v>
      </c>
      <c r="R86" s="194">
        <f t="shared" si="2"/>
        <v>0</v>
      </c>
      <c r="S86" s="194">
        <v>0</v>
      </c>
      <c r="T86" s="195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6" t="s">
        <v>82</v>
      </c>
      <c r="AT86" s="196" t="s">
        <v>142</v>
      </c>
      <c r="AU86" s="196" t="s">
        <v>80</v>
      </c>
      <c r="AY86" s="15" t="s">
        <v>128</v>
      </c>
      <c r="BE86" s="197">
        <f t="shared" si="4"/>
        <v>0</v>
      </c>
      <c r="BF86" s="197">
        <f t="shared" si="5"/>
        <v>0</v>
      </c>
      <c r="BG86" s="197">
        <f t="shared" si="6"/>
        <v>0</v>
      </c>
      <c r="BH86" s="197">
        <f t="shared" si="7"/>
        <v>0</v>
      </c>
      <c r="BI86" s="197">
        <f t="shared" si="8"/>
        <v>0</v>
      </c>
      <c r="BJ86" s="15" t="s">
        <v>80</v>
      </c>
      <c r="BK86" s="197">
        <f t="shared" si="9"/>
        <v>0</v>
      </c>
      <c r="BL86" s="15" t="s">
        <v>80</v>
      </c>
      <c r="BM86" s="196" t="s">
        <v>1231</v>
      </c>
    </row>
    <row r="87" spans="1:65" s="2" customFormat="1" ht="16.5" customHeight="1">
      <c r="A87" s="32"/>
      <c r="B87" s="33"/>
      <c r="C87" s="202" t="s">
        <v>220</v>
      </c>
      <c r="D87" s="202" t="s">
        <v>142</v>
      </c>
      <c r="E87" s="203" t="s">
        <v>1232</v>
      </c>
      <c r="F87" s="204" t="s">
        <v>1233</v>
      </c>
      <c r="G87" s="205" t="s">
        <v>135</v>
      </c>
      <c r="H87" s="206">
        <v>6</v>
      </c>
      <c r="I87" s="207"/>
      <c r="J87" s="208">
        <f t="shared" si="0"/>
        <v>0</v>
      </c>
      <c r="K87" s="204" t="s">
        <v>19</v>
      </c>
      <c r="L87" s="209"/>
      <c r="M87" s="210" t="s">
        <v>19</v>
      </c>
      <c r="N87" s="211" t="s">
        <v>43</v>
      </c>
      <c r="O87" s="62"/>
      <c r="P87" s="194">
        <f t="shared" si="1"/>
        <v>0</v>
      </c>
      <c r="Q87" s="194">
        <v>0</v>
      </c>
      <c r="R87" s="194">
        <f t="shared" si="2"/>
        <v>0</v>
      </c>
      <c r="S87" s="194">
        <v>0</v>
      </c>
      <c r="T87" s="195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6" t="s">
        <v>82</v>
      </c>
      <c r="AT87" s="196" t="s">
        <v>142</v>
      </c>
      <c r="AU87" s="196" t="s">
        <v>80</v>
      </c>
      <c r="AY87" s="15" t="s">
        <v>128</v>
      </c>
      <c r="BE87" s="197">
        <f t="shared" si="4"/>
        <v>0</v>
      </c>
      <c r="BF87" s="197">
        <f t="shared" si="5"/>
        <v>0</v>
      </c>
      <c r="BG87" s="197">
        <f t="shared" si="6"/>
        <v>0</v>
      </c>
      <c r="BH87" s="197">
        <f t="shared" si="7"/>
        <v>0</v>
      </c>
      <c r="BI87" s="197">
        <f t="shared" si="8"/>
        <v>0</v>
      </c>
      <c r="BJ87" s="15" t="s">
        <v>80</v>
      </c>
      <c r="BK87" s="197">
        <f t="shared" si="9"/>
        <v>0</v>
      </c>
      <c r="BL87" s="15" t="s">
        <v>80</v>
      </c>
      <c r="BM87" s="196" t="s">
        <v>1234</v>
      </c>
    </row>
    <row r="88" spans="1:65" s="2" customFormat="1" ht="16.5" customHeight="1">
      <c r="A88" s="32"/>
      <c r="B88" s="33"/>
      <c r="C88" s="202" t="s">
        <v>8</v>
      </c>
      <c r="D88" s="202" t="s">
        <v>142</v>
      </c>
      <c r="E88" s="203" t="s">
        <v>1235</v>
      </c>
      <c r="F88" s="204" t="s">
        <v>1236</v>
      </c>
      <c r="G88" s="205" t="s">
        <v>135</v>
      </c>
      <c r="H88" s="206">
        <v>1</v>
      </c>
      <c r="I88" s="207"/>
      <c r="J88" s="208">
        <f t="shared" si="0"/>
        <v>0</v>
      </c>
      <c r="K88" s="204" t="s">
        <v>19</v>
      </c>
      <c r="L88" s="209"/>
      <c r="M88" s="210" t="s">
        <v>19</v>
      </c>
      <c r="N88" s="211" t="s">
        <v>43</v>
      </c>
      <c r="O88" s="62"/>
      <c r="P88" s="194">
        <f t="shared" si="1"/>
        <v>0</v>
      </c>
      <c r="Q88" s="194">
        <v>0</v>
      </c>
      <c r="R88" s="194">
        <f t="shared" si="2"/>
        <v>0</v>
      </c>
      <c r="S88" s="194">
        <v>0</v>
      </c>
      <c r="T88" s="195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82</v>
      </c>
      <c r="AT88" s="196" t="s">
        <v>142</v>
      </c>
      <c r="AU88" s="196" t="s">
        <v>80</v>
      </c>
      <c r="AY88" s="15" t="s">
        <v>128</v>
      </c>
      <c r="BE88" s="197">
        <f t="shared" si="4"/>
        <v>0</v>
      </c>
      <c r="BF88" s="197">
        <f t="shared" si="5"/>
        <v>0</v>
      </c>
      <c r="BG88" s="197">
        <f t="shared" si="6"/>
        <v>0</v>
      </c>
      <c r="BH88" s="197">
        <f t="shared" si="7"/>
        <v>0</v>
      </c>
      <c r="BI88" s="197">
        <f t="shared" si="8"/>
        <v>0</v>
      </c>
      <c r="BJ88" s="15" t="s">
        <v>80</v>
      </c>
      <c r="BK88" s="197">
        <f t="shared" si="9"/>
        <v>0</v>
      </c>
      <c r="BL88" s="15" t="s">
        <v>80</v>
      </c>
      <c r="BM88" s="196" t="s">
        <v>1237</v>
      </c>
    </row>
    <row r="89" spans="1:65" s="2" customFormat="1" ht="16.5" customHeight="1">
      <c r="A89" s="32"/>
      <c r="B89" s="33"/>
      <c r="C89" s="202" t="s">
        <v>206</v>
      </c>
      <c r="D89" s="202" t="s">
        <v>142</v>
      </c>
      <c r="E89" s="203" t="s">
        <v>1238</v>
      </c>
      <c r="F89" s="204" t="s">
        <v>1239</v>
      </c>
      <c r="G89" s="205" t="s">
        <v>135</v>
      </c>
      <c r="H89" s="206">
        <v>1</v>
      </c>
      <c r="I89" s="207"/>
      <c r="J89" s="208">
        <f t="shared" si="0"/>
        <v>0</v>
      </c>
      <c r="K89" s="204" t="s">
        <v>19</v>
      </c>
      <c r="L89" s="209"/>
      <c r="M89" s="210" t="s">
        <v>19</v>
      </c>
      <c r="N89" s="211" t="s">
        <v>43</v>
      </c>
      <c r="O89" s="62"/>
      <c r="P89" s="194">
        <f t="shared" si="1"/>
        <v>0</v>
      </c>
      <c r="Q89" s="194">
        <v>0</v>
      </c>
      <c r="R89" s="194">
        <f t="shared" si="2"/>
        <v>0</v>
      </c>
      <c r="S89" s="194">
        <v>0</v>
      </c>
      <c r="T89" s="195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82</v>
      </c>
      <c r="AT89" s="196" t="s">
        <v>142</v>
      </c>
      <c r="AU89" s="196" t="s">
        <v>80</v>
      </c>
      <c r="AY89" s="15" t="s">
        <v>128</v>
      </c>
      <c r="BE89" s="197">
        <f t="shared" si="4"/>
        <v>0</v>
      </c>
      <c r="BF89" s="197">
        <f t="shared" si="5"/>
        <v>0</v>
      </c>
      <c r="BG89" s="197">
        <f t="shared" si="6"/>
        <v>0</v>
      </c>
      <c r="BH89" s="197">
        <f t="shared" si="7"/>
        <v>0</v>
      </c>
      <c r="BI89" s="197">
        <f t="shared" si="8"/>
        <v>0</v>
      </c>
      <c r="BJ89" s="15" t="s">
        <v>80</v>
      </c>
      <c r="BK89" s="197">
        <f t="shared" si="9"/>
        <v>0</v>
      </c>
      <c r="BL89" s="15" t="s">
        <v>80</v>
      </c>
      <c r="BM89" s="196" t="s">
        <v>1240</v>
      </c>
    </row>
    <row r="90" spans="1:65" s="2" customFormat="1" ht="16.5" customHeight="1">
      <c r="A90" s="32"/>
      <c r="B90" s="33"/>
      <c r="C90" s="202" t="s">
        <v>175</v>
      </c>
      <c r="D90" s="202" t="s">
        <v>142</v>
      </c>
      <c r="E90" s="203" t="s">
        <v>1241</v>
      </c>
      <c r="F90" s="204" t="s">
        <v>1242</v>
      </c>
      <c r="G90" s="205" t="s">
        <v>135</v>
      </c>
      <c r="H90" s="206">
        <v>2</v>
      </c>
      <c r="I90" s="207"/>
      <c r="J90" s="208">
        <f t="shared" si="0"/>
        <v>0</v>
      </c>
      <c r="K90" s="204" t="s">
        <v>19</v>
      </c>
      <c r="L90" s="209"/>
      <c r="M90" s="216" t="s">
        <v>19</v>
      </c>
      <c r="N90" s="217" t="s">
        <v>43</v>
      </c>
      <c r="O90" s="218"/>
      <c r="P90" s="219">
        <f t="shared" si="1"/>
        <v>0</v>
      </c>
      <c r="Q90" s="219">
        <v>0</v>
      </c>
      <c r="R90" s="219">
        <f t="shared" si="2"/>
        <v>0</v>
      </c>
      <c r="S90" s="219">
        <v>0</v>
      </c>
      <c r="T90" s="220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82</v>
      </c>
      <c r="AT90" s="196" t="s">
        <v>142</v>
      </c>
      <c r="AU90" s="196" t="s">
        <v>80</v>
      </c>
      <c r="AY90" s="15" t="s">
        <v>128</v>
      </c>
      <c r="BE90" s="197">
        <f t="shared" si="4"/>
        <v>0</v>
      </c>
      <c r="BF90" s="197">
        <f t="shared" si="5"/>
        <v>0</v>
      </c>
      <c r="BG90" s="197">
        <f t="shared" si="6"/>
        <v>0</v>
      </c>
      <c r="BH90" s="197">
        <f t="shared" si="7"/>
        <v>0</v>
      </c>
      <c r="BI90" s="197">
        <f t="shared" si="8"/>
        <v>0</v>
      </c>
      <c r="BJ90" s="15" t="s">
        <v>80</v>
      </c>
      <c r="BK90" s="197">
        <f t="shared" si="9"/>
        <v>0</v>
      </c>
      <c r="BL90" s="15" t="s">
        <v>80</v>
      </c>
      <c r="BM90" s="196" t="s">
        <v>1243</v>
      </c>
    </row>
    <row r="91" spans="1:65" s="2" customFormat="1" ht="6.95" customHeight="1">
      <c r="A91" s="32"/>
      <c r="B91" s="45"/>
      <c r="C91" s="46"/>
      <c r="D91" s="46"/>
      <c r="E91" s="46"/>
      <c r="F91" s="46"/>
      <c r="G91" s="46"/>
      <c r="H91" s="46"/>
      <c r="I91" s="134"/>
      <c r="J91" s="46"/>
      <c r="K91" s="46"/>
      <c r="L91" s="37"/>
      <c r="M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</sheetData>
  <sheetProtection algorithmName="SHA-512" hashValue="vuM53KhhAqfRMRcXwa/ujc33SrdS5IYlDLKWpf6vs7Y4qhOoUOcV5IvHEDXwimXp+U+0jWrLUsGcC4KCjuO9IA==" saltValue="IDQq6uaepDyWaoVoCD39/2cQbXkJqd62YfunJFEIH03Rk/WLbOWSOxlToBghmvu0De3nWA6kz7TWR86fzwd/Ew==" spinCount="100000" sheet="1" objects="1" scenarios="1" formatColumns="0" formatRows="0" autoFilter="0"/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5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94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2" t="str">
        <f>'Rekapitulace stavby'!K6</f>
        <v>Oprava PZS v km 6,057 na trati Kralupy nad Vltavou - Most</v>
      </c>
      <c r="F7" s="343"/>
      <c r="G7" s="343"/>
      <c r="H7" s="343"/>
      <c r="I7" s="99"/>
      <c r="L7" s="18"/>
    </row>
    <row r="8" spans="1:46" s="2" customFormat="1" ht="12" customHeight="1">
      <c r="A8" s="32"/>
      <c r="B8" s="37"/>
      <c r="C8" s="32"/>
      <c r="D8" s="105" t="s">
        <v>95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4" t="s">
        <v>1244</v>
      </c>
      <c r="F9" s="345"/>
      <c r="G9" s="345"/>
      <c r="H9" s="345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 t="str">
        <f>'Rekapitulace stavby'!AN8</f>
        <v>13. 4. 2020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6" t="str">
        <f>'Rekapitulace stavby'!E14</f>
        <v>Vyplň údaj</v>
      </c>
      <c r="F18" s="347"/>
      <c r="G18" s="347"/>
      <c r="H18" s="347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26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35</v>
      </c>
      <c r="F24" s="32"/>
      <c r="G24" s="32"/>
      <c r="H24" s="32"/>
      <c r="I24" s="109" t="s">
        <v>28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8" t="s">
        <v>19</v>
      </c>
      <c r="F27" s="348"/>
      <c r="G27" s="348"/>
      <c r="H27" s="348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ROUND((SUM(BE82:BE94)),  2)</f>
        <v>0</v>
      </c>
      <c r="G33" s="32"/>
      <c r="H33" s="32"/>
      <c r="I33" s="123">
        <v>0.21</v>
      </c>
      <c r="J33" s="122">
        <f>ROUND(((SUM(BE82:BE94))*I33),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ROUND((SUM(BF82:BF94)),  2)</f>
        <v>0</v>
      </c>
      <c r="G34" s="32"/>
      <c r="H34" s="32"/>
      <c r="I34" s="123">
        <v>0.15</v>
      </c>
      <c r="J34" s="122">
        <f>ROUND(((SUM(BF82:BF94))*I34),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ROUND((SUM(BG82:BG94)),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ROUND((SUM(BH82:BH94)),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ROUND((SUM(BI82:BI94)),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97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9" t="str">
        <f>E7</f>
        <v>Oprava PZS v km 6,057 na trati Kralupy nad Vltavou - Most</v>
      </c>
      <c r="F48" s="350"/>
      <c r="G48" s="350"/>
      <c r="H48" s="350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95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2" t="str">
        <f>E9</f>
        <v>02 - Stavební část</v>
      </c>
      <c r="F50" s="351"/>
      <c r="G50" s="351"/>
      <c r="H50" s="351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Olovnice - Zvoleněves</v>
      </c>
      <c r="G52" s="34"/>
      <c r="H52" s="34"/>
      <c r="I52" s="109" t="s">
        <v>23</v>
      </c>
      <c r="J52" s="57" t="str">
        <f>IF(J12="","",J12)</f>
        <v>13. 4. 2020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Jiří Kejkula</v>
      </c>
      <c r="G54" s="34"/>
      <c r="H54" s="34"/>
      <c r="I54" s="109" t="s">
        <v>31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Milan 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98</v>
      </c>
      <c r="D57" s="139"/>
      <c r="E57" s="139"/>
      <c r="F57" s="139"/>
      <c r="G57" s="139"/>
      <c r="H57" s="139"/>
      <c r="I57" s="140"/>
      <c r="J57" s="141" t="s">
        <v>99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100</v>
      </c>
    </row>
    <row r="60" spans="1:47" s="9" customFormat="1" ht="24.95" customHeight="1">
      <c r="B60" s="143"/>
      <c r="C60" s="144"/>
      <c r="D60" s="145" t="s">
        <v>101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1245</v>
      </c>
      <c r="E61" s="153"/>
      <c r="F61" s="153"/>
      <c r="G61" s="153"/>
      <c r="H61" s="153"/>
      <c r="I61" s="154"/>
      <c r="J61" s="155">
        <f>J84</f>
        <v>0</v>
      </c>
      <c r="K61" s="151"/>
      <c r="L61" s="156"/>
    </row>
    <row r="62" spans="1:47" s="9" customFormat="1" ht="24.95" customHeight="1">
      <c r="B62" s="143"/>
      <c r="C62" s="144"/>
      <c r="D62" s="145" t="s">
        <v>1246</v>
      </c>
      <c r="E62" s="146"/>
      <c r="F62" s="146"/>
      <c r="G62" s="146"/>
      <c r="H62" s="146"/>
      <c r="I62" s="147"/>
      <c r="J62" s="148">
        <f>J89</f>
        <v>0</v>
      </c>
      <c r="K62" s="144"/>
      <c r="L62" s="149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113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9" t="str">
        <f>E7</f>
        <v>Oprava PZS v km 6,057 na trati Kralupy nad Vltavou - Most</v>
      </c>
      <c r="F72" s="350"/>
      <c r="G72" s="350"/>
      <c r="H72" s="350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95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02" t="str">
        <f>E9</f>
        <v>02 - Stavební část</v>
      </c>
      <c r="F74" s="351"/>
      <c r="G74" s="351"/>
      <c r="H74" s="351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 xml:space="preserve"> Olovnice - Zvoleněves</v>
      </c>
      <c r="G76" s="34"/>
      <c r="H76" s="34"/>
      <c r="I76" s="109" t="s">
        <v>23</v>
      </c>
      <c r="J76" s="57" t="str">
        <f>IF(J12="","",J12)</f>
        <v>13. 4. 2020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25</v>
      </c>
      <c r="D78" s="34"/>
      <c r="E78" s="34"/>
      <c r="F78" s="25" t="str">
        <f>E15</f>
        <v xml:space="preserve"> Jiří Kejkula</v>
      </c>
      <c r="G78" s="34"/>
      <c r="H78" s="34"/>
      <c r="I78" s="109" t="s">
        <v>31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4"/>
      <c r="E79" s="34"/>
      <c r="F79" s="25" t="str">
        <f>IF(E18="","",E18)</f>
        <v>Vyplň údaj</v>
      </c>
      <c r="G79" s="34"/>
      <c r="H79" s="34"/>
      <c r="I79" s="109" t="s">
        <v>34</v>
      </c>
      <c r="J79" s="30" t="str">
        <f>E24</f>
        <v xml:space="preserve"> Milan 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114</v>
      </c>
      <c r="D81" s="160" t="s">
        <v>57</v>
      </c>
      <c r="E81" s="160" t="s">
        <v>53</v>
      </c>
      <c r="F81" s="160" t="s">
        <v>54</v>
      </c>
      <c r="G81" s="160" t="s">
        <v>115</v>
      </c>
      <c r="H81" s="160" t="s">
        <v>116</v>
      </c>
      <c r="I81" s="161" t="s">
        <v>117</v>
      </c>
      <c r="J81" s="160" t="s">
        <v>99</v>
      </c>
      <c r="K81" s="162" t="s">
        <v>118</v>
      </c>
      <c r="L81" s="163"/>
      <c r="M81" s="66" t="s">
        <v>19</v>
      </c>
      <c r="N81" s="67" t="s">
        <v>42</v>
      </c>
      <c r="O81" s="67" t="s">
        <v>119</v>
      </c>
      <c r="P81" s="67" t="s">
        <v>120</v>
      </c>
      <c r="Q81" s="67" t="s">
        <v>121</v>
      </c>
      <c r="R81" s="67" t="s">
        <v>122</v>
      </c>
      <c r="S81" s="67" t="s">
        <v>123</v>
      </c>
      <c r="T81" s="68" t="s">
        <v>124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125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P83+P89</f>
        <v>0</v>
      </c>
      <c r="Q82" s="70"/>
      <c r="R82" s="166">
        <f>R83+R89</f>
        <v>0.42246000000000006</v>
      </c>
      <c r="S82" s="70"/>
      <c r="T82" s="167">
        <f>T83+T89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71</v>
      </c>
      <c r="AU82" s="15" t="s">
        <v>100</v>
      </c>
      <c r="BK82" s="168">
        <f>BK83+BK89</f>
        <v>0</v>
      </c>
    </row>
    <row r="83" spans="1:65" s="12" customFormat="1" ht="25.9" customHeight="1">
      <c r="B83" s="169"/>
      <c r="C83" s="170"/>
      <c r="D83" s="171" t="s">
        <v>71</v>
      </c>
      <c r="E83" s="172" t="s">
        <v>126</v>
      </c>
      <c r="F83" s="172" t="s">
        <v>127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</f>
        <v>0</v>
      </c>
      <c r="Q83" s="177"/>
      <c r="R83" s="178">
        <f>R84</f>
        <v>0.41246000000000005</v>
      </c>
      <c r="S83" s="177"/>
      <c r="T83" s="179">
        <f>T84</f>
        <v>0</v>
      </c>
      <c r="AR83" s="180" t="s">
        <v>80</v>
      </c>
      <c r="AT83" s="181" t="s">
        <v>71</v>
      </c>
      <c r="AU83" s="181" t="s">
        <v>72</v>
      </c>
      <c r="AY83" s="180" t="s">
        <v>128</v>
      </c>
      <c r="BK83" s="182">
        <f>BK84</f>
        <v>0</v>
      </c>
    </row>
    <row r="84" spans="1:65" s="12" customFormat="1" ht="22.9" customHeight="1">
      <c r="B84" s="169"/>
      <c r="C84" s="170"/>
      <c r="D84" s="171" t="s">
        <v>71</v>
      </c>
      <c r="E84" s="183" t="s">
        <v>175</v>
      </c>
      <c r="F84" s="183" t="s">
        <v>1247</v>
      </c>
      <c r="G84" s="170"/>
      <c r="H84" s="170"/>
      <c r="I84" s="173"/>
      <c r="J84" s="184">
        <f>BK84</f>
        <v>0</v>
      </c>
      <c r="K84" s="170"/>
      <c r="L84" s="175"/>
      <c r="M84" s="176"/>
      <c r="N84" s="177"/>
      <c r="O84" s="177"/>
      <c r="P84" s="178">
        <f>SUM(P85:P88)</f>
        <v>0</v>
      </c>
      <c r="Q84" s="177"/>
      <c r="R84" s="178">
        <f>SUM(R85:R88)</f>
        <v>0.41246000000000005</v>
      </c>
      <c r="S84" s="177"/>
      <c r="T84" s="179">
        <f>SUM(T85:T88)</f>
        <v>0</v>
      </c>
      <c r="AR84" s="180" t="s">
        <v>80</v>
      </c>
      <c r="AT84" s="181" t="s">
        <v>71</v>
      </c>
      <c r="AU84" s="181" t="s">
        <v>80</v>
      </c>
      <c r="AY84" s="180" t="s">
        <v>128</v>
      </c>
      <c r="BK84" s="182">
        <f>SUM(BK85:BK88)</f>
        <v>0</v>
      </c>
    </row>
    <row r="85" spans="1:65" s="2" customFormat="1" ht="16.5" customHeight="1">
      <c r="A85" s="32"/>
      <c r="B85" s="33"/>
      <c r="C85" s="185" t="s">
        <v>170</v>
      </c>
      <c r="D85" s="185" t="s">
        <v>132</v>
      </c>
      <c r="E85" s="186" t="s">
        <v>1248</v>
      </c>
      <c r="F85" s="187" t="s">
        <v>1249</v>
      </c>
      <c r="G85" s="188" t="s">
        <v>145</v>
      </c>
      <c r="H85" s="189">
        <v>1</v>
      </c>
      <c r="I85" s="190"/>
      <c r="J85" s="191">
        <f>ROUND(I85*H85,2)</f>
        <v>0</v>
      </c>
      <c r="K85" s="187" t="s">
        <v>1250</v>
      </c>
      <c r="L85" s="37"/>
      <c r="M85" s="192" t="s">
        <v>19</v>
      </c>
      <c r="N85" s="193" t="s">
        <v>43</v>
      </c>
      <c r="O85" s="62"/>
      <c r="P85" s="194">
        <f>O85*H85</f>
        <v>0</v>
      </c>
      <c r="Q85" s="194">
        <v>0.40766000000000002</v>
      </c>
      <c r="R85" s="194">
        <f>Q85*H85</f>
        <v>0.40766000000000002</v>
      </c>
      <c r="S85" s="194">
        <v>0</v>
      </c>
      <c r="T85" s="195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6" t="s">
        <v>154</v>
      </c>
      <c r="AT85" s="196" t="s">
        <v>132</v>
      </c>
      <c r="AU85" s="196" t="s">
        <v>82</v>
      </c>
      <c r="AY85" s="15" t="s">
        <v>128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5" t="s">
        <v>80</v>
      </c>
      <c r="BK85" s="197">
        <f>ROUND(I85*H85,2)</f>
        <v>0</v>
      </c>
      <c r="BL85" s="15" t="s">
        <v>154</v>
      </c>
      <c r="BM85" s="196" t="s">
        <v>1251</v>
      </c>
    </row>
    <row r="86" spans="1:65" s="2" customFormat="1" ht="117">
      <c r="A86" s="32"/>
      <c r="B86" s="33"/>
      <c r="C86" s="34"/>
      <c r="D86" s="198" t="s">
        <v>138</v>
      </c>
      <c r="E86" s="34"/>
      <c r="F86" s="199" t="s">
        <v>1252</v>
      </c>
      <c r="G86" s="34"/>
      <c r="H86" s="34"/>
      <c r="I86" s="106"/>
      <c r="J86" s="34"/>
      <c r="K86" s="34"/>
      <c r="L86" s="37"/>
      <c r="M86" s="200"/>
      <c r="N86" s="201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138</v>
      </c>
      <c r="AU86" s="15" t="s">
        <v>82</v>
      </c>
    </row>
    <row r="87" spans="1:65" s="2" customFormat="1" ht="16.5" customHeight="1">
      <c r="A87" s="32"/>
      <c r="B87" s="33"/>
      <c r="C87" s="185" t="s">
        <v>166</v>
      </c>
      <c r="D87" s="185" t="s">
        <v>132</v>
      </c>
      <c r="E87" s="186" t="s">
        <v>1253</v>
      </c>
      <c r="F87" s="187" t="s">
        <v>1254</v>
      </c>
      <c r="G87" s="188" t="s">
        <v>145</v>
      </c>
      <c r="H87" s="189">
        <v>60</v>
      </c>
      <c r="I87" s="190"/>
      <c r="J87" s="191">
        <f>ROUND(I87*H87,2)</f>
        <v>0</v>
      </c>
      <c r="K87" s="187" t="s">
        <v>1250</v>
      </c>
      <c r="L87" s="37"/>
      <c r="M87" s="192" t="s">
        <v>19</v>
      </c>
      <c r="N87" s="193" t="s">
        <v>43</v>
      </c>
      <c r="O87" s="62"/>
      <c r="P87" s="194">
        <f>O87*H87</f>
        <v>0</v>
      </c>
      <c r="Q87" s="194">
        <v>8.0000000000000007E-5</v>
      </c>
      <c r="R87" s="194">
        <f>Q87*H87</f>
        <v>4.8000000000000004E-3</v>
      </c>
      <c r="S87" s="194">
        <v>0</v>
      </c>
      <c r="T87" s="195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6" t="s">
        <v>154</v>
      </c>
      <c r="AT87" s="196" t="s">
        <v>132</v>
      </c>
      <c r="AU87" s="196" t="s">
        <v>82</v>
      </c>
      <c r="AY87" s="15" t="s">
        <v>128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5" t="s">
        <v>80</v>
      </c>
      <c r="BK87" s="197">
        <f>ROUND(I87*H87,2)</f>
        <v>0</v>
      </c>
      <c r="BL87" s="15" t="s">
        <v>154</v>
      </c>
      <c r="BM87" s="196" t="s">
        <v>1255</v>
      </c>
    </row>
    <row r="88" spans="1:65" s="2" customFormat="1" ht="107.25">
      <c r="A88" s="32"/>
      <c r="B88" s="33"/>
      <c r="C88" s="34"/>
      <c r="D88" s="198" t="s">
        <v>138</v>
      </c>
      <c r="E88" s="34"/>
      <c r="F88" s="199" t="s">
        <v>1256</v>
      </c>
      <c r="G88" s="34"/>
      <c r="H88" s="34"/>
      <c r="I88" s="106"/>
      <c r="J88" s="34"/>
      <c r="K88" s="34"/>
      <c r="L88" s="37"/>
      <c r="M88" s="200"/>
      <c r="N88" s="20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138</v>
      </c>
      <c r="AU88" s="15" t="s">
        <v>82</v>
      </c>
    </row>
    <row r="89" spans="1:65" s="12" customFormat="1" ht="25.9" customHeight="1">
      <c r="B89" s="169"/>
      <c r="C89" s="170"/>
      <c r="D89" s="171" t="s">
        <v>71</v>
      </c>
      <c r="E89" s="172" t="s">
        <v>1257</v>
      </c>
      <c r="F89" s="172" t="s">
        <v>1258</v>
      </c>
      <c r="G89" s="170"/>
      <c r="H89" s="170"/>
      <c r="I89" s="173"/>
      <c r="J89" s="174">
        <f>BK89</f>
        <v>0</v>
      </c>
      <c r="K89" s="170"/>
      <c r="L89" s="175"/>
      <c r="M89" s="176"/>
      <c r="N89" s="177"/>
      <c r="O89" s="177"/>
      <c r="P89" s="178">
        <f>SUM(P90:P94)</f>
        <v>0</v>
      </c>
      <c r="Q89" s="177"/>
      <c r="R89" s="178">
        <f>SUM(R90:R94)</f>
        <v>0.01</v>
      </c>
      <c r="S89" s="177"/>
      <c r="T89" s="179">
        <f>SUM(T90:T94)</f>
        <v>0</v>
      </c>
      <c r="AR89" s="180" t="s">
        <v>154</v>
      </c>
      <c r="AT89" s="181" t="s">
        <v>71</v>
      </c>
      <c r="AU89" s="181" t="s">
        <v>72</v>
      </c>
      <c r="AY89" s="180" t="s">
        <v>128</v>
      </c>
      <c r="BK89" s="182">
        <f>SUM(BK90:BK94)</f>
        <v>0</v>
      </c>
    </row>
    <row r="90" spans="1:65" s="2" customFormat="1" ht="16.5" customHeight="1">
      <c r="A90" s="32"/>
      <c r="B90" s="33"/>
      <c r="C90" s="185" t="s">
        <v>80</v>
      </c>
      <c r="D90" s="185" t="s">
        <v>132</v>
      </c>
      <c r="E90" s="186" t="s">
        <v>1259</v>
      </c>
      <c r="F90" s="187" t="s">
        <v>1260</v>
      </c>
      <c r="G90" s="188" t="s">
        <v>584</v>
      </c>
      <c r="H90" s="189">
        <v>64</v>
      </c>
      <c r="I90" s="190"/>
      <c r="J90" s="191">
        <f>ROUND(I90*H90,2)</f>
        <v>0</v>
      </c>
      <c r="K90" s="187" t="s">
        <v>1250</v>
      </c>
      <c r="L90" s="37"/>
      <c r="M90" s="192" t="s">
        <v>19</v>
      </c>
      <c r="N90" s="193" t="s">
        <v>43</v>
      </c>
      <c r="O90" s="62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80</v>
      </c>
      <c r="AT90" s="196" t="s">
        <v>132</v>
      </c>
      <c r="AU90" s="196" t="s">
        <v>80</v>
      </c>
      <c r="AY90" s="15" t="s">
        <v>128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5" t="s">
        <v>80</v>
      </c>
      <c r="BK90" s="197">
        <f>ROUND(I90*H90,2)</f>
        <v>0</v>
      </c>
      <c r="BL90" s="15" t="s">
        <v>80</v>
      </c>
      <c r="BM90" s="196" t="s">
        <v>1261</v>
      </c>
    </row>
    <row r="91" spans="1:65" s="2" customFormat="1" ht="21.75" customHeight="1">
      <c r="A91" s="32"/>
      <c r="B91" s="33"/>
      <c r="C91" s="185" t="s">
        <v>82</v>
      </c>
      <c r="D91" s="185" t="s">
        <v>132</v>
      </c>
      <c r="E91" s="186" t="s">
        <v>1262</v>
      </c>
      <c r="F91" s="187" t="s">
        <v>1263</v>
      </c>
      <c r="G91" s="188" t="s">
        <v>584</v>
      </c>
      <c r="H91" s="189">
        <v>32</v>
      </c>
      <c r="I91" s="190"/>
      <c r="J91" s="191">
        <f>ROUND(I91*H91,2)</f>
        <v>0</v>
      </c>
      <c r="K91" s="187" t="s">
        <v>1250</v>
      </c>
      <c r="L91" s="37"/>
      <c r="M91" s="192" t="s">
        <v>19</v>
      </c>
      <c r="N91" s="193" t="s">
        <v>43</v>
      </c>
      <c r="O91" s="62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6" t="s">
        <v>80</v>
      </c>
      <c r="AT91" s="196" t="s">
        <v>132</v>
      </c>
      <c r="AU91" s="196" t="s">
        <v>80</v>
      </c>
      <c r="AY91" s="15" t="s">
        <v>128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5" t="s">
        <v>80</v>
      </c>
      <c r="BK91" s="197">
        <f>ROUND(I91*H91,2)</f>
        <v>0</v>
      </c>
      <c r="BL91" s="15" t="s">
        <v>80</v>
      </c>
      <c r="BM91" s="196" t="s">
        <v>1264</v>
      </c>
    </row>
    <row r="92" spans="1:65" s="2" customFormat="1" ht="21.75" customHeight="1">
      <c r="A92" s="32"/>
      <c r="B92" s="33"/>
      <c r="C92" s="185" t="s">
        <v>150</v>
      </c>
      <c r="D92" s="185" t="s">
        <v>132</v>
      </c>
      <c r="E92" s="186" t="s">
        <v>1265</v>
      </c>
      <c r="F92" s="187" t="s">
        <v>1266</v>
      </c>
      <c r="G92" s="188" t="s">
        <v>584</v>
      </c>
      <c r="H92" s="189">
        <v>32</v>
      </c>
      <c r="I92" s="190"/>
      <c r="J92" s="191">
        <f>ROUND(I92*H92,2)</f>
        <v>0</v>
      </c>
      <c r="K92" s="187" t="s">
        <v>1250</v>
      </c>
      <c r="L92" s="37"/>
      <c r="M92" s="192" t="s">
        <v>19</v>
      </c>
      <c r="N92" s="193" t="s">
        <v>43</v>
      </c>
      <c r="O92" s="62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6" t="s">
        <v>80</v>
      </c>
      <c r="AT92" s="196" t="s">
        <v>132</v>
      </c>
      <c r="AU92" s="196" t="s">
        <v>80</v>
      </c>
      <c r="AY92" s="15" t="s">
        <v>128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5" t="s">
        <v>80</v>
      </c>
      <c r="BK92" s="197">
        <f>ROUND(I92*H92,2)</f>
        <v>0</v>
      </c>
      <c r="BL92" s="15" t="s">
        <v>80</v>
      </c>
      <c r="BM92" s="196" t="s">
        <v>1267</v>
      </c>
    </row>
    <row r="93" spans="1:65" s="2" customFormat="1" ht="16.5" customHeight="1">
      <c r="A93" s="32"/>
      <c r="B93" s="33"/>
      <c r="C93" s="185" t="s">
        <v>154</v>
      </c>
      <c r="D93" s="185" t="s">
        <v>132</v>
      </c>
      <c r="E93" s="186" t="s">
        <v>1268</v>
      </c>
      <c r="F93" s="187" t="s">
        <v>1269</v>
      </c>
      <c r="G93" s="188" t="s">
        <v>584</v>
      </c>
      <c r="H93" s="189">
        <v>64</v>
      </c>
      <c r="I93" s="190"/>
      <c r="J93" s="191">
        <f>ROUND(I93*H93,2)</f>
        <v>0</v>
      </c>
      <c r="K93" s="187" t="s">
        <v>1250</v>
      </c>
      <c r="L93" s="37"/>
      <c r="M93" s="192" t="s">
        <v>19</v>
      </c>
      <c r="N93" s="193" t="s">
        <v>43</v>
      </c>
      <c r="O93" s="62"/>
      <c r="P93" s="194">
        <f>O93*H93</f>
        <v>0</v>
      </c>
      <c r="Q93" s="194">
        <v>0</v>
      </c>
      <c r="R93" s="194">
        <f>Q93*H93</f>
        <v>0</v>
      </c>
      <c r="S93" s="194">
        <v>0</v>
      </c>
      <c r="T93" s="195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6" t="s">
        <v>80</v>
      </c>
      <c r="AT93" s="196" t="s">
        <v>132</v>
      </c>
      <c r="AU93" s="196" t="s">
        <v>80</v>
      </c>
      <c r="AY93" s="15" t="s">
        <v>128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5" t="s">
        <v>80</v>
      </c>
      <c r="BK93" s="197">
        <f>ROUND(I93*H93,2)</f>
        <v>0</v>
      </c>
      <c r="BL93" s="15" t="s">
        <v>80</v>
      </c>
      <c r="BM93" s="196" t="s">
        <v>1270</v>
      </c>
    </row>
    <row r="94" spans="1:65" s="2" customFormat="1" ht="16.5" customHeight="1">
      <c r="A94" s="32"/>
      <c r="B94" s="33"/>
      <c r="C94" s="202" t="s">
        <v>162</v>
      </c>
      <c r="D94" s="202" t="s">
        <v>142</v>
      </c>
      <c r="E94" s="203" t="s">
        <v>1271</v>
      </c>
      <c r="F94" s="204" t="s">
        <v>1272</v>
      </c>
      <c r="G94" s="205" t="s">
        <v>135</v>
      </c>
      <c r="H94" s="206">
        <v>2</v>
      </c>
      <c r="I94" s="207"/>
      <c r="J94" s="208">
        <f>ROUND(I94*H94,2)</f>
        <v>0</v>
      </c>
      <c r="K94" s="204" t="s">
        <v>1250</v>
      </c>
      <c r="L94" s="209"/>
      <c r="M94" s="216" t="s">
        <v>19</v>
      </c>
      <c r="N94" s="217" t="s">
        <v>43</v>
      </c>
      <c r="O94" s="218"/>
      <c r="P94" s="219">
        <f>O94*H94</f>
        <v>0</v>
      </c>
      <c r="Q94" s="219">
        <v>5.0000000000000001E-3</v>
      </c>
      <c r="R94" s="219">
        <f>Q94*H94</f>
        <v>0.01</v>
      </c>
      <c r="S94" s="219">
        <v>0</v>
      </c>
      <c r="T94" s="220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173</v>
      </c>
      <c r="AT94" s="196" t="s">
        <v>142</v>
      </c>
      <c r="AU94" s="196" t="s">
        <v>80</v>
      </c>
      <c r="AY94" s="15" t="s">
        <v>128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80</v>
      </c>
      <c r="BK94" s="197">
        <f>ROUND(I94*H94,2)</f>
        <v>0</v>
      </c>
      <c r="BL94" s="15" t="s">
        <v>173</v>
      </c>
      <c r="BM94" s="196" t="s">
        <v>1273</v>
      </c>
    </row>
    <row r="95" spans="1:65" s="2" customFormat="1" ht="6.95" customHeight="1">
      <c r="A95" s="32"/>
      <c r="B95" s="45"/>
      <c r="C95" s="46"/>
      <c r="D95" s="46"/>
      <c r="E95" s="46"/>
      <c r="F95" s="46"/>
      <c r="G95" s="46"/>
      <c r="H95" s="46"/>
      <c r="I95" s="134"/>
      <c r="J95" s="46"/>
      <c r="K95" s="46"/>
      <c r="L95" s="37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sheetProtection algorithmName="SHA-512" hashValue="hrslOlP9GtQr0p6IIk1VKImlymuY9BReJpVYRC98Cp1i1kMYewSq9epgZ+iOdyWiUnCGWtILReREWtmlX/RNXg==" saltValue="wOpI4oefq7+dwm0++dPHTQ1+Ish/7HhLUlMt3IBXuA5tExNb+ctSeFd79mKEYvk4Al/7PqD/4mwdxlpioJNtLw==" spinCount="100000" sheet="1" objects="1" scenarios="1" formatColumns="0" formatRows="0" autoFilter="0"/>
  <autoFilter ref="C81:K9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AT2" s="15" t="s">
        <v>93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94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2" t="str">
        <f>'Rekapitulace stavby'!K6</f>
        <v>Oprava PZS v km 6,057 na trati Kralupy nad Vltavou - Most</v>
      </c>
      <c r="F7" s="343"/>
      <c r="G7" s="343"/>
      <c r="H7" s="343"/>
      <c r="I7" s="99"/>
      <c r="L7" s="18"/>
    </row>
    <row r="8" spans="1:46" s="2" customFormat="1" ht="12" customHeight="1">
      <c r="A8" s="32"/>
      <c r="B8" s="37"/>
      <c r="C8" s="32"/>
      <c r="D8" s="105" t="s">
        <v>95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4" t="s">
        <v>1274</v>
      </c>
      <c r="F9" s="345"/>
      <c r="G9" s="345"/>
      <c r="H9" s="345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 t="str">
        <f>'Rekapitulace stavby'!AN8</f>
        <v>13. 4. 2020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25</v>
      </c>
      <c r="E14" s="32"/>
      <c r="F14" s="32"/>
      <c r="G14" s="32"/>
      <c r="H14" s="32"/>
      <c r="I14" s="109" t="s">
        <v>26</v>
      </c>
      <c r="J14" s="108" t="s">
        <v>19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26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6" t="str">
        <f>'Rekapitulace stavby'!E14</f>
        <v>Vyplň údaj</v>
      </c>
      <c r="F18" s="347"/>
      <c r="G18" s="347"/>
      <c r="H18" s="347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26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26</v>
      </c>
      <c r="J23" s="108" t="s">
        <v>19</v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">
        <v>35</v>
      </c>
      <c r="F24" s="32"/>
      <c r="G24" s="32"/>
      <c r="H24" s="32"/>
      <c r="I24" s="109" t="s">
        <v>28</v>
      </c>
      <c r="J24" s="108" t="s">
        <v>19</v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8" t="s">
        <v>19</v>
      </c>
      <c r="F27" s="348"/>
      <c r="G27" s="348"/>
      <c r="H27" s="348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ROUND((SUM(BE82:BE98)),  2)</f>
        <v>0</v>
      </c>
      <c r="G33" s="32"/>
      <c r="H33" s="32"/>
      <c r="I33" s="123">
        <v>0.21</v>
      </c>
      <c r="J33" s="122">
        <f>ROUND(((SUM(BE82:BE98))*I33),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ROUND((SUM(BF82:BF98)),  2)</f>
        <v>0</v>
      </c>
      <c r="G34" s="32"/>
      <c r="H34" s="32"/>
      <c r="I34" s="123">
        <v>0.15</v>
      </c>
      <c r="J34" s="122">
        <f>ROUND(((SUM(BF82:BF98))*I34),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ROUND((SUM(BG82:BG98)),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ROUND((SUM(BH82:BH98)),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ROUND((SUM(BI82:BI98)),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97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9" t="str">
        <f>E7</f>
        <v>Oprava PZS v km 6,057 na trati Kralupy nad Vltavou - Most</v>
      </c>
      <c r="F48" s="350"/>
      <c r="G48" s="350"/>
      <c r="H48" s="350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95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2" t="str">
        <f>E9</f>
        <v>03 - VRN</v>
      </c>
      <c r="F50" s="351"/>
      <c r="G50" s="351"/>
      <c r="H50" s="351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Olovnice - Zvoleněves</v>
      </c>
      <c r="G52" s="34"/>
      <c r="H52" s="34"/>
      <c r="I52" s="109" t="s">
        <v>23</v>
      </c>
      <c r="J52" s="57" t="str">
        <f>IF(J12="","",J12)</f>
        <v>13. 4. 2020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Jiří Kejkula</v>
      </c>
      <c r="G54" s="34"/>
      <c r="H54" s="34"/>
      <c r="I54" s="109" t="s">
        <v>31</v>
      </c>
      <c r="J54" s="30" t="str">
        <f>E21</f>
        <v xml:space="preserve"> 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Milan Bělehrad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98</v>
      </c>
      <c r="D57" s="139"/>
      <c r="E57" s="139"/>
      <c r="F57" s="139"/>
      <c r="G57" s="139"/>
      <c r="H57" s="139"/>
      <c r="I57" s="140"/>
      <c r="J57" s="141" t="s">
        <v>99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100</v>
      </c>
    </row>
    <row r="60" spans="1:47" s="9" customFormat="1" ht="24.95" customHeight="1">
      <c r="B60" s="143"/>
      <c r="C60" s="144"/>
      <c r="D60" s="145" t="s">
        <v>1275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1276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1277</v>
      </c>
      <c r="E62" s="153"/>
      <c r="F62" s="153"/>
      <c r="G62" s="153"/>
      <c r="H62" s="153"/>
      <c r="I62" s="154"/>
      <c r="J62" s="155">
        <f>J95</f>
        <v>0</v>
      </c>
      <c r="K62" s="151"/>
      <c r="L62" s="156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113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9" t="str">
        <f>E7</f>
        <v>Oprava PZS v km 6,057 na trati Kralupy nad Vltavou - Most</v>
      </c>
      <c r="F72" s="350"/>
      <c r="G72" s="350"/>
      <c r="H72" s="350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95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02" t="str">
        <f>E9</f>
        <v>03 - VRN</v>
      </c>
      <c r="F74" s="351"/>
      <c r="G74" s="351"/>
      <c r="H74" s="351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 xml:space="preserve"> Olovnice - Zvoleněves</v>
      </c>
      <c r="G76" s="34"/>
      <c r="H76" s="34"/>
      <c r="I76" s="109" t="s">
        <v>23</v>
      </c>
      <c r="J76" s="57" t="str">
        <f>IF(J12="","",J12)</f>
        <v>13. 4. 2020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25</v>
      </c>
      <c r="D78" s="34"/>
      <c r="E78" s="34"/>
      <c r="F78" s="25" t="str">
        <f>E15</f>
        <v xml:space="preserve"> Jiří Kejkula</v>
      </c>
      <c r="G78" s="34"/>
      <c r="H78" s="34"/>
      <c r="I78" s="109" t="s">
        <v>31</v>
      </c>
      <c r="J78" s="30" t="str">
        <f>E21</f>
        <v xml:space="preserve"> 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4"/>
      <c r="E79" s="34"/>
      <c r="F79" s="25" t="str">
        <f>IF(E18="","",E18)</f>
        <v>Vyplň údaj</v>
      </c>
      <c r="G79" s="34"/>
      <c r="H79" s="34"/>
      <c r="I79" s="109" t="s">
        <v>34</v>
      </c>
      <c r="J79" s="30" t="str">
        <f>E24</f>
        <v xml:space="preserve"> Milan Bělehrad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114</v>
      </c>
      <c r="D81" s="160" t="s">
        <v>57</v>
      </c>
      <c r="E81" s="160" t="s">
        <v>53</v>
      </c>
      <c r="F81" s="160" t="s">
        <v>54</v>
      </c>
      <c r="G81" s="160" t="s">
        <v>115</v>
      </c>
      <c r="H81" s="160" t="s">
        <v>116</v>
      </c>
      <c r="I81" s="161" t="s">
        <v>117</v>
      </c>
      <c r="J81" s="160" t="s">
        <v>99</v>
      </c>
      <c r="K81" s="162" t="s">
        <v>118</v>
      </c>
      <c r="L81" s="163"/>
      <c r="M81" s="66" t="s">
        <v>19</v>
      </c>
      <c r="N81" s="67" t="s">
        <v>42</v>
      </c>
      <c r="O81" s="67" t="s">
        <v>119</v>
      </c>
      <c r="P81" s="67" t="s">
        <v>120</v>
      </c>
      <c r="Q81" s="67" t="s">
        <v>121</v>
      </c>
      <c r="R81" s="67" t="s">
        <v>122</v>
      </c>
      <c r="S81" s="67" t="s">
        <v>123</v>
      </c>
      <c r="T81" s="68" t="s">
        <v>124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125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</f>
        <v>0</v>
      </c>
      <c r="Q82" s="70"/>
      <c r="R82" s="166">
        <f>R83</f>
        <v>0</v>
      </c>
      <c r="S82" s="70"/>
      <c r="T82" s="167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71</v>
      </c>
      <c r="AU82" s="15" t="s">
        <v>100</v>
      </c>
      <c r="BK82" s="168">
        <f>BK83</f>
        <v>0</v>
      </c>
    </row>
    <row r="83" spans="1:65" s="12" customFormat="1" ht="25.9" customHeight="1">
      <c r="B83" s="169"/>
      <c r="C83" s="170"/>
      <c r="D83" s="171" t="s">
        <v>71</v>
      </c>
      <c r="E83" s="172" t="s">
        <v>91</v>
      </c>
      <c r="F83" s="172" t="s">
        <v>1278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P84+SUM(P85:P93)+P95</f>
        <v>0</v>
      </c>
      <c r="Q83" s="177"/>
      <c r="R83" s="178">
        <f>R84+SUM(R85:R93)+R95</f>
        <v>0</v>
      </c>
      <c r="S83" s="177"/>
      <c r="T83" s="179">
        <f>T84+SUM(T85:T93)+T95</f>
        <v>0</v>
      </c>
      <c r="AR83" s="180" t="s">
        <v>129</v>
      </c>
      <c r="AT83" s="181" t="s">
        <v>71</v>
      </c>
      <c r="AU83" s="181" t="s">
        <v>72</v>
      </c>
      <c r="AY83" s="180" t="s">
        <v>128</v>
      </c>
      <c r="BK83" s="182">
        <f>BK84+SUM(BK85:BK93)+BK95</f>
        <v>0</v>
      </c>
    </row>
    <row r="84" spans="1:65" s="2" customFormat="1" ht="21.75" customHeight="1">
      <c r="A84" s="32"/>
      <c r="B84" s="33"/>
      <c r="C84" s="185" t="s">
        <v>80</v>
      </c>
      <c r="D84" s="185" t="s">
        <v>132</v>
      </c>
      <c r="E84" s="186" t="s">
        <v>1279</v>
      </c>
      <c r="F84" s="187" t="s">
        <v>1280</v>
      </c>
      <c r="G84" s="188" t="s">
        <v>1281</v>
      </c>
      <c r="H84" s="221"/>
      <c r="I84" s="190"/>
      <c r="J84" s="191">
        <f>ROUND(I84*H84,2)</f>
        <v>0</v>
      </c>
      <c r="K84" s="187" t="s">
        <v>136</v>
      </c>
      <c r="L84" s="37"/>
      <c r="M84" s="192" t="s">
        <v>19</v>
      </c>
      <c r="N84" s="193" t="s">
        <v>43</v>
      </c>
      <c r="O84" s="62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6" t="s">
        <v>1282</v>
      </c>
      <c r="AT84" s="196" t="s">
        <v>132</v>
      </c>
      <c r="AU84" s="196" t="s">
        <v>80</v>
      </c>
      <c r="AY84" s="15" t="s">
        <v>128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5" t="s">
        <v>80</v>
      </c>
      <c r="BK84" s="197">
        <f>ROUND(I84*H84,2)</f>
        <v>0</v>
      </c>
      <c r="BL84" s="15" t="s">
        <v>1282</v>
      </c>
      <c r="BM84" s="196" t="s">
        <v>1283</v>
      </c>
    </row>
    <row r="85" spans="1:65" s="2" customFormat="1" ht="21.75" customHeight="1">
      <c r="A85" s="32"/>
      <c r="B85" s="33"/>
      <c r="C85" s="185" t="s">
        <v>82</v>
      </c>
      <c r="D85" s="185" t="s">
        <v>132</v>
      </c>
      <c r="E85" s="186" t="s">
        <v>1284</v>
      </c>
      <c r="F85" s="187" t="s">
        <v>1285</v>
      </c>
      <c r="G85" s="188" t="s">
        <v>1281</v>
      </c>
      <c r="H85" s="221"/>
      <c r="I85" s="190"/>
      <c r="J85" s="191">
        <f>ROUND(I85*H85,2)</f>
        <v>0</v>
      </c>
      <c r="K85" s="187" t="s">
        <v>136</v>
      </c>
      <c r="L85" s="37"/>
      <c r="M85" s="192" t="s">
        <v>19</v>
      </c>
      <c r="N85" s="193" t="s">
        <v>43</v>
      </c>
      <c r="O85" s="62"/>
      <c r="P85" s="194">
        <f>O85*H85</f>
        <v>0</v>
      </c>
      <c r="Q85" s="194">
        <v>0</v>
      </c>
      <c r="R85" s="194">
        <f>Q85*H85</f>
        <v>0</v>
      </c>
      <c r="S85" s="194">
        <v>0</v>
      </c>
      <c r="T85" s="195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6" t="s">
        <v>1282</v>
      </c>
      <c r="AT85" s="196" t="s">
        <v>132</v>
      </c>
      <c r="AU85" s="196" t="s">
        <v>80</v>
      </c>
      <c r="AY85" s="15" t="s">
        <v>128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5" t="s">
        <v>80</v>
      </c>
      <c r="BK85" s="197">
        <f>ROUND(I85*H85,2)</f>
        <v>0</v>
      </c>
      <c r="BL85" s="15" t="s">
        <v>1282</v>
      </c>
      <c r="BM85" s="196" t="s">
        <v>1286</v>
      </c>
    </row>
    <row r="86" spans="1:65" s="2" customFormat="1" ht="21.75" customHeight="1">
      <c r="A86" s="32"/>
      <c r="B86" s="33"/>
      <c r="C86" s="185" t="s">
        <v>150</v>
      </c>
      <c r="D86" s="185" t="s">
        <v>132</v>
      </c>
      <c r="E86" s="186" t="s">
        <v>1287</v>
      </c>
      <c r="F86" s="187" t="s">
        <v>1288</v>
      </c>
      <c r="G86" s="188" t="s">
        <v>1281</v>
      </c>
      <c r="H86" s="221"/>
      <c r="I86" s="190"/>
      <c r="J86" s="191">
        <f>ROUND(I86*H86,2)</f>
        <v>0</v>
      </c>
      <c r="K86" s="187" t="s">
        <v>136</v>
      </c>
      <c r="L86" s="37"/>
      <c r="M86" s="192" t="s">
        <v>19</v>
      </c>
      <c r="N86" s="193" t="s">
        <v>43</v>
      </c>
      <c r="O86" s="62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6" t="s">
        <v>1282</v>
      </c>
      <c r="AT86" s="196" t="s">
        <v>132</v>
      </c>
      <c r="AU86" s="196" t="s">
        <v>80</v>
      </c>
      <c r="AY86" s="15" t="s">
        <v>128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5" t="s">
        <v>80</v>
      </c>
      <c r="BK86" s="197">
        <f>ROUND(I86*H86,2)</f>
        <v>0</v>
      </c>
      <c r="BL86" s="15" t="s">
        <v>1282</v>
      </c>
      <c r="BM86" s="196" t="s">
        <v>1289</v>
      </c>
    </row>
    <row r="87" spans="1:65" s="2" customFormat="1" ht="21.75" customHeight="1">
      <c r="A87" s="32"/>
      <c r="B87" s="33"/>
      <c r="C87" s="185" t="s">
        <v>154</v>
      </c>
      <c r="D87" s="185" t="s">
        <v>132</v>
      </c>
      <c r="E87" s="186" t="s">
        <v>1290</v>
      </c>
      <c r="F87" s="187" t="s">
        <v>1291</v>
      </c>
      <c r="G87" s="188" t="s">
        <v>1281</v>
      </c>
      <c r="H87" s="221"/>
      <c r="I87" s="190"/>
      <c r="J87" s="191">
        <f>ROUND(I87*H87,2)</f>
        <v>0</v>
      </c>
      <c r="K87" s="187" t="s">
        <v>136</v>
      </c>
      <c r="L87" s="37"/>
      <c r="M87" s="192" t="s">
        <v>19</v>
      </c>
      <c r="N87" s="193" t="s">
        <v>43</v>
      </c>
      <c r="O87" s="62"/>
      <c r="P87" s="194">
        <f>O87*H87</f>
        <v>0</v>
      </c>
      <c r="Q87" s="194">
        <v>0</v>
      </c>
      <c r="R87" s="194">
        <f>Q87*H87</f>
        <v>0</v>
      </c>
      <c r="S87" s="194">
        <v>0</v>
      </c>
      <c r="T87" s="195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6" t="s">
        <v>1282</v>
      </c>
      <c r="AT87" s="196" t="s">
        <v>132</v>
      </c>
      <c r="AU87" s="196" t="s">
        <v>80</v>
      </c>
      <c r="AY87" s="15" t="s">
        <v>128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5" t="s">
        <v>80</v>
      </c>
      <c r="BK87" s="197">
        <f>ROUND(I87*H87,2)</f>
        <v>0</v>
      </c>
      <c r="BL87" s="15" t="s">
        <v>1282</v>
      </c>
      <c r="BM87" s="196" t="s">
        <v>1292</v>
      </c>
    </row>
    <row r="88" spans="1:65" s="2" customFormat="1" ht="19.5">
      <c r="A88" s="32"/>
      <c r="B88" s="33"/>
      <c r="C88" s="34"/>
      <c r="D88" s="198" t="s">
        <v>210</v>
      </c>
      <c r="E88" s="34"/>
      <c r="F88" s="199" t="s">
        <v>1293</v>
      </c>
      <c r="G88" s="34"/>
      <c r="H88" s="34"/>
      <c r="I88" s="106"/>
      <c r="J88" s="34"/>
      <c r="K88" s="34"/>
      <c r="L88" s="37"/>
      <c r="M88" s="200"/>
      <c r="N88" s="201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210</v>
      </c>
      <c r="AU88" s="15" t="s">
        <v>80</v>
      </c>
    </row>
    <row r="89" spans="1:65" s="2" customFormat="1" ht="33" customHeight="1">
      <c r="A89" s="32"/>
      <c r="B89" s="33"/>
      <c r="C89" s="185" t="s">
        <v>129</v>
      </c>
      <c r="D89" s="185" t="s">
        <v>132</v>
      </c>
      <c r="E89" s="186" t="s">
        <v>1294</v>
      </c>
      <c r="F89" s="187" t="s">
        <v>1295</v>
      </c>
      <c r="G89" s="188" t="s">
        <v>1281</v>
      </c>
      <c r="H89" s="221"/>
      <c r="I89" s="190"/>
      <c r="J89" s="191">
        <f>ROUND(I89*H89,2)</f>
        <v>0</v>
      </c>
      <c r="K89" s="187" t="s">
        <v>136</v>
      </c>
      <c r="L89" s="37"/>
      <c r="M89" s="192" t="s">
        <v>19</v>
      </c>
      <c r="N89" s="193" t="s">
        <v>43</v>
      </c>
      <c r="O89" s="62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1282</v>
      </c>
      <c r="AT89" s="196" t="s">
        <v>132</v>
      </c>
      <c r="AU89" s="196" t="s">
        <v>80</v>
      </c>
      <c r="AY89" s="15" t="s">
        <v>128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5" t="s">
        <v>80</v>
      </c>
      <c r="BK89" s="197">
        <f>ROUND(I89*H89,2)</f>
        <v>0</v>
      </c>
      <c r="BL89" s="15" t="s">
        <v>1282</v>
      </c>
      <c r="BM89" s="196" t="s">
        <v>1296</v>
      </c>
    </row>
    <row r="90" spans="1:65" s="2" customFormat="1" ht="19.5">
      <c r="A90" s="32"/>
      <c r="B90" s="33"/>
      <c r="C90" s="34"/>
      <c r="D90" s="198" t="s">
        <v>210</v>
      </c>
      <c r="E90" s="34"/>
      <c r="F90" s="199" t="s">
        <v>1293</v>
      </c>
      <c r="G90" s="34"/>
      <c r="H90" s="34"/>
      <c r="I90" s="106"/>
      <c r="J90" s="34"/>
      <c r="K90" s="34"/>
      <c r="L90" s="37"/>
      <c r="M90" s="200"/>
      <c r="N90" s="201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210</v>
      </c>
      <c r="AU90" s="15" t="s">
        <v>80</v>
      </c>
    </row>
    <row r="91" spans="1:65" s="2" customFormat="1" ht="21.75" customHeight="1">
      <c r="A91" s="32"/>
      <c r="B91" s="33"/>
      <c r="C91" s="185" t="s">
        <v>162</v>
      </c>
      <c r="D91" s="185" t="s">
        <v>132</v>
      </c>
      <c r="E91" s="186" t="s">
        <v>1297</v>
      </c>
      <c r="F91" s="187" t="s">
        <v>1298</v>
      </c>
      <c r="G91" s="188" t="s">
        <v>1299</v>
      </c>
      <c r="H91" s="189">
        <v>1</v>
      </c>
      <c r="I91" s="190"/>
      <c r="J91" s="191">
        <f>ROUND(I91*H91,2)</f>
        <v>0</v>
      </c>
      <c r="K91" s="187" t="s">
        <v>136</v>
      </c>
      <c r="L91" s="37"/>
      <c r="M91" s="192" t="s">
        <v>19</v>
      </c>
      <c r="N91" s="193" t="s">
        <v>43</v>
      </c>
      <c r="O91" s="62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96" t="s">
        <v>1282</v>
      </c>
      <c r="AT91" s="196" t="s">
        <v>132</v>
      </c>
      <c r="AU91" s="196" t="s">
        <v>80</v>
      </c>
      <c r="AY91" s="15" t="s">
        <v>128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5" t="s">
        <v>80</v>
      </c>
      <c r="BK91" s="197">
        <f>ROUND(I91*H91,2)</f>
        <v>0</v>
      </c>
      <c r="BL91" s="15" t="s">
        <v>1282</v>
      </c>
      <c r="BM91" s="196" t="s">
        <v>1300</v>
      </c>
    </row>
    <row r="92" spans="1:65" s="2" customFormat="1" ht="19.5">
      <c r="A92" s="32"/>
      <c r="B92" s="33"/>
      <c r="C92" s="34"/>
      <c r="D92" s="198" t="s">
        <v>210</v>
      </c>
      <c r="E92" s="34"/>
      <c r="F92" s="199" t="s">
        <v>1301</v>
      </c>
      <c r="G92" s="34"/>
      <c r="H92" s="34"/>
      <c r="I92" s="106"/>
      <c r="J92" s="34"/>
      <c r="K92" s="34"/>
      <c r="L92" s="37"/>
      <c r="M92" s="200"/>
      <c r="N92" s="201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210</v>
      </c>
      <c r="AU92" s="15" t="s">
        <v>80</v>
      </c>
    </row>
    <row r="93" spans="1:65" s="12" customFormat="1" ht="22.9" customHeight="1">
      <c r="B93" s="169"/>
      <c r="C93" s="170"/>
      <c r="D93" s="171" t="s">
        <v>71</v>
      </c>
      <c r="E93" s="183" t="s">
        <v>1302</v>
      </c>
      <c r="F93" s="183" t="s">
        <v>1303</v>
      </c>
      <c r="G93" s="170"/>
      <c r="H93" s="170"/>
      <c r="I93" s="173"/>
      <c r="J93" s="184">
        <f>BK93</f>
        <v>0</v>
      </c>
      <c r="K93" s="170"/>
      <c r="L93" s="175"/>
      <c r="M93" s="176"/>
      <c r="N93" s="177"/>
      <c r="O93" s="177"/>
      <c r="P93" s="178">
        <f>P94</f>
        <v>0</v>
      </c>
      <c r="Q93" s="177"/>
      <c r="R93" s="178">
        <f>R94</f>
        <v>0</v>
      </c>
      <c r="S93" s="177"/>
      <c r="T93" s="179">
        <f>T94</f>
        <v>0</v>
      </c>
      <c r="AR93" s="180" t="s">
        <v>129</v>
      </c>
      <c r="AT93" s="181" t="s">
        <v>71</v>
      </c>
      <c r="AU93" s="181" t="s">
        <v>80</v>
      </c>
      <c r="AY93" s="180" t="s">
        <v>128</v>
      </c>
      <c r="BK93" s="182">
        <f>BK94</f>
        <v>0</v>
      </c>
    </row>
    <row r="94" spans="1:65" s="2" customFormat="1" ht="16.5" customHeight="1">
      <c r="A94" s="32"/>
      <c r="B94" s="33"/>
      <c r="C94" s="185" t="s">
        <v>166</v>
      </c>
      <c r="D94" s="185" t="s">
        <v>132</v>
      </c>
      <c r="E94" s="186" t="s">
        <v>1304</v>
      </c>
      <c r="F94" s="187" t="s">
        <v>1305</v>
      </c>
      <c r="G94" s="188" t="s">
        <v>1299</v>
      </c>
      <c r="H94" s="189">
        <v>1</v>
      </c>
      <c r="I94" s="190"/>
      <c r="J94" s="191">
        <f>ROUND(I94*H94,2)</f>
        <v>0</v>
      </c>
      <c r="K94" s="187" t="s">
        <v>1250</v>
      </c>
      <c r="L94" s="37"/>
      <c r="M94" s="192" t="s">
        <v>19</v>
      </c>
      <c r="N94" s="193" t="s">
        <v>43</v>
      </c>
      <c r="O94" s="62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1282</v>
      </c>
      <c r="AT94" s="196" t="s">
        <v>132</v>
      </c>
      <c r="AU94" s="196" t="s">
        <v>82</v>
      </c>
      <c r="AY94" s="15" t="s">
        <v>128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80</v>
      </c>
      <c r="BK94" s="197">
        <f>ROUND(I94*H94,2)</f>
        <v>0</v>
      </c>
      <c r="BL94" s="15" t="s">
        <v>1282</v>
      </c>
      <c r="BM94" s="196" t="s">
        <v>1306</v>
      </c>
    </row>
    <row r="95" spans="1:65" s="12" customFormat="1" ht="22.9" customHeight="1">
      <c r="B95" s="169"/>
      <c r="C95" s="170"/>
      <c r="D95" s="171" t="s">
        <v>71</v>
      </c>
      <c r="E95" s="183" t="s">
        <v>1307</v>
      </c>
      <c r="F95" s="183" t="s">
        <v>1308</v>
      </c>
      <c r="G95" s="170"/>
      <c r="H95" s="170"/>
      <c r="I95" s="173"/>
      <c r="J95" s="184">
        <f>BK95</f>
        <v>0</v>
      </c>
      <c r="K95" s="170"/>
      <c r="L95" s="175"/>
      <c r="M95" s="176"/>
      <c r="N95" s="177"/>
      <c r="O95" s="177"/>
      <c r="P95" s="178">
        <f>SUM(P96:P98)</f>
        <v>0</v>
      </c>
      <c r="Q95" s="177"/>
      <c r="R95" s="178">
        <f>SUM(R96:R98)</f>
        <v>0</v>
      </c>
      <c r="S95" s="177"/>
      <c r="T95" s="179">
        <f>SUM(T96:T98)</f>
        <v>0</v>
      </c>
      <c r="AR95" s="180" t="s">
        <v>129</v>
      </c>
      <c r="AT95" s="181" t="s">
        <v>71</v>
      </c>
      <c r="AU95" s="181" t="s">
        <v>80</v>
      </c>
      <c r="AY95" s="180" t="s">
        <v>128</v>
      </c>
      <c r="BK95" s="182">
        <f>SUM(BK96:BK98)</f>
        <v>0</v>
      </c>
    </row>
    <row r="96" spans="1:65" s="2" customFormat="1" ht="33" customHeight="1">
      <c r="A96" s="32"/>
      <c r="B96" s="33"/>
      <c r="C96" s="185" t="s">
        <v>170</v>
      </c>
      <c r="D96" s="185" t="s">
        <v>132</v>
      </c>
      <c r="E96" s="186" t="s">
        <v>1309</v>
      </c>
      <c r="F96" s="187" t="s">
        <v>1310</v>
      </c>
      <c r="G96" s="188" t="s">
        <v>135</v>
      </c>
      <c r="H96" s="189">
        <v>1</v>
      </c>
      <c r="I96" s="190"/>
      <c r="J96" s="191">
        <f>ROUND(I96*H96,2)</f>
        <v>0</v>
      </c>
      <c r="K96" s="187" t="s">
        <v>136</v>
      </c>
      <c r="L96" s="37"/>
      <c r="M96" s="192" t="s">
        <v>19</v>
      </c>
      <c r="N96" s="193" t="s">
        <v>43</v>
      </c>
      <c r="O96" s="62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6" t="s">
        <v>80</v>
      </c>
      <c r="AT96" s="196" t="s">
        <v>132</v>
      </c>
      <c r="AU96" s="196" t="s">
        <v>82</v>
      </c>
      <c r="AY96" s="15" t="s">
        <v>128</v>
      </c>
      <c r="BE96" s="197">
        <f>IF(N96="základní",J96,0)</f>
        <v>0</v>
      </c>
      <c r="BF96" s="197">
        <f>IF(N96="snížená",J96,0)</f>
        <v>0</v>
      </c>
      <c r="BG96" s="197">
        <f>IF(N96="zákl. přenesená",J96,0)</f>
        <v>0</v>
      </c>
      <c r="BH96" s="197">
        <f>IF(N96="sníž. přenesená",J96,0)</f>
        <v>0</v>
      </c>
      <c r="BI96" s="197">
        <f>IF(N96="nulová",J96,0)</f>
        <v>0</v>
      </c>
      <c r="BJ96" s="15" t="s">
        <v>80</v>
      </c>
      <c r="BK96" s="197">
        <f>ROUND(I96*H96,2)</f>
        <v>0</v>
      </c>
      <c r="BL96" s="15" t="s">
        <v>80</v>
      </c>
      <c r="BM96" s="196" t="s">
        <v>1311</v>
      </c>
    </row>
    <row r="97" spans="1:65" s="2" customFormat="1" ht="21.75" customHeight="1">
      <c r="A97" s="32"/>
      <c r="B97" s="33"/>
      <c r="C97" s="185" t="s">
        <v>175</v>
      </c>
      <c r="D97" s="185" t="s">
        <v>132</v>
      </c>
      <c r="E97" s="186" t="s">
        <v>1312</v>
      </c>
      <c r="F97" s="187" t="s">
        <v>1313</v>
      </c>
      <c r="G97" s="188" t="s">
        <v>135</v>
      </c>
      <c r="H97" s="189">
        <v>1</v>
      </c>
      <c r="I97" s="190"/>
      <c r="J97" s="191">
        <f>ROUND(I97*H97,2)</f>
        <v>0</v>
      </c>
      <c r="K97" s="187" t="s">
        <v>136</v>
      </c>
      <c r="L97" s="37"/>
      <c r="M97" s="192" t="s">
        <v>19</v>
      </c>
      <c r="N97" s="193" t="s">
        <v>43</v>
      </c>
      <c r="O97" s="62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80</v>
      </c>
      <c r="AT97" s="196" t="s">
        <v>132</v>
      </c>
      <c r="AU97" s="196" t="s">
        <v>82</v>
      </c>
      <c r="AY97" s="15" t="s">
        <v>128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5" t="s">
        <v>80</v>
      </c>
      <c r="BK97" s="197">
        <f>ROUND(I97*H97,2)</f>
        <v>0</v>
      </c>
      <c r="BL97" s="15" t="s">
        <v>80</v>
      </c>
      <c r="BM97" s="196" t="s">
        <v>1314</v>
      </c>
    </row>
    <row r="98" spans="1:65" s="2" customFormat="1" ht="21.75" customHeight="1">
      <c r="A98" s="32"/>
      <c r="B98" s="33"/>
      <c r="C98" s="185" t="s">
        <v>180</v>
      </c>
      <c r="D98" s="185" t="s">
        <v>132</v>
      </c>
      <c r="E98" s="186" t="s">
        <v>1315</v>
      </c>
      <c r="F98" s="187" t="s">
        <v>1316</v>
      </c>
      <c r="G98" s="188" t="s">
        <v>135</v>
      </c>
      <c r="H98" s="189">
        <v>1</v>
      </c>
      <c r="I98" s="190"/>
      <c r="J98" s="191">
        <f>ROUND(I98*H98,2)</f>
        <v>0</v>
      </c>
      <c r="K98" s="187" t="s">
        <v>136</v>
      </c>
      <c r="L98" s="37"/>
      <c r="M98" s="222" t="s">
        <v>19</v>
      </c>
      <c r="N98" s="223" t="s">
        <v>43</v>
      </c>
      <c r="O98" s="218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80</v>
      </c>
      <c r="AT98" s="196" t="s">
        <v>132</v>
      </c>
      <c r="AU98" s="196" t="s">
        <v>82</v>
      </c>
      <c r="AY98" s="15" t="s">
        <v>128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5" t="s">
        <v>80</v>
      </c>
      <c r="BK98" s="197">
        <f>ROUND(I98*H98,2)</f>
        <v>0</v>
      </c>
      <c r="BL98" s="15" t="s">
        <v>80</v>
      </c>
      <c r="BM98" s="196" t="s">
        <v>1317</v>
      </c>
    </row>
    <row r="99" spans="1:65" s="2" customFormat="1" ht="6.95" customHeight="1">
      <c r="A99" s="32"/>
      <c r="B99" s="45"/>
      <c r="C99" s="46"/>
      <c r="D99" s="46"/>
      <c r="E99" s="46"/>
      <c r="F99" s="46"/>
      <c r="G99" s="46"/>
      <c r="H99" s="46"/>
      <c r="I99" s="134"/>
      <c r="J99" s="46"/>
      <c r="K99" s="46"/>
      <c r="L99" s="37"/>
      <c r="M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</sheetData>
  <sheetProtection algorithmName="SHA-512" hashValue="/yC16Ior1K2qY8BUGB2E+Di5VQnfD1c8EkxBP5JeHjubhSqYNiurSyY+6Iq37R+3JyzWgv5phTWhVMcW/uMHCg==" saltValue="VJND6U1MHm18WgVYzH6i4HMOVpg7b+I6yLZYTQo9Xqgknf0NrW3ARg1MxHPPjnu/d+YX0o43hfs281AO2ybHWA==" spinCount="100000" sheet="1" objects="1" scenarios="1" formatColumns="0" formatRows="0" autoFilter="0"/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3" customFormat="1" ht="45" customHeight="1">
      <c r="B3" s="228"/>
      <c r="C3" s="353" t="s">
        <v>1318</v>
      </c>
      <c r="D3" s="353"/>
      <c r="E3" s="353"/>
      <c r="F3" s="353"/>
      <c r="G3" s="353"/>
      <c r="H3" s="353"/>
      <c r="I3" s="353"/>
      <c r="J3" s="353"/>
      <c r="K3" s="229"/>
    </row>
    <row r="4" spans="2:11" s="1" customFormat="1" ht="25.5" customHeight="1">
      <c r="B4" s="230"/>
      <c r="C4" s="358" t="s">
        <v>1319</v>
      </c>
      <c r="D4" s="358"/>
      <c r="E4" s="358"/>
      <c r="F4" s="358"/>
      <c r="G4" s="358"/>
      <c r="H4" s="358"/>
      <c r="I4" s="358"/>
      <c r="J4" s="358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57" t="s">
        <v>1320</v>
      </c>
      <c r="D6" s="357"/>
      <c r="E6" s="357"/>
      <c r="F6" s="357"/>
      <c r="G6" s="357"/>
      <c r="H6" s="357"/>
      <c r="I6" s="357"/>
      <c r="J6" s="357"/>
      <c r="K6" s="231"/>
    </row>
    <row r="7" spans="2:11" s="1" customFormat="1" ht="15" customHeight="1">
      <c r="B7" s="234"/>
      <c r="C7" s="357" t="s">
        <v>1321</v>
      </c>
      <c r="D7" s="357"/>
      <c r="E7" s="357"/>
      <c r="F7" s="357"/>
      <c r="G7" s="357"/>
      <c r="H7" s="357"/>
      <c r="I7" s="357"/>
      <c r="J7" s="357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57" t="s">
        <v>1322</v>
      </c>
      <c r="D9" s="357"/>
      <c r="E9" s="357"/>
      <c r="F9" s="357"/>
      <c r="G9" s="357"/>
      <c r="H9" s="357"/>
      <c r="I9" s="357"/>
      <c r="J9" s="357"/>
      <c r="K9" s="231"/>
    </row>
    <row r="10" spans="2:11" s="1" customFormat="1" ht="15" customHeight="1">
      <c r="B10" s="234"/>
      <c r="C10" s="233"/>
      <c r="D10" s="357" t="s">
        <v>1323</v>
      </c>
      <c r="E10" s="357"/>
      <c r="F10" s="357"/>
      <c r="G10" s="357"/>
      <c r="H10" s="357"/>
      <c r="I10" s="357"/>
      <c r="J10" s="357"/>
      <c r="K10" s="231"/>
    </row>
    <row r="11" spans="2:11" s="1" customFormat="1" ht="15" customHeight="1">
      <c r="B11" s="234"/>
      <c r="C11" s="235"/>
      <c r="D11" s="357" t="s">
        <v>1324</v>
      </c>
      <c r="E11" s="357"/>
      <c r="F11" s="357"/>
      <c r="G11" s="357"/>
      <c r="H11" s="357"/>
      <c r="I11" s="357"/>
      <c r="J11" s="357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1325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57" t="s">
        <v>1326</v>
      </c>
      <c r="E15" s="357"/>
      <c r="F15" s="357"/>
      <c r="G15" s="357"/>
      <c r="H15" s="357"/>
      <c r="I15" s="357"/>
      <c r="J15" s="357"/>
      <c r="K15" s="231"/>
    </row>
    <row r="16" spans="2:11" s="1" customFormat="1" ht="15" customHeight="1">
      <c r="B16" s="234"/>
      <c r="C16" s="235"/>
      <c r="D16" s="357" t="s">
        <v>1327</v>
      </c>
      <c r="E16" s="357"/>
      <c r="F16" s="357"/>
      <c r="G16" s="357"/>
      <c r="H16" s="357"/>
      <c r="I16" s="357"/>
      <c r="J16" s="357"/>
      <c r="K16" s="231"/>
    </row>
    <row r="17" spans="2:11" s="1" customFormat="1" ht="15" customHeight="1">
      <c r="B17" s="234"/>
      <c r="C17" s="235"/>
      <c r="D17" s="357" t="s">
        <v>1328</v>
      </c>
      <c r="E17" s="357"/>
      <c r="F17" s="357"/>
      <c r="G17" s="357"/>
      <c r="H17" s="357"/>
      <c r="I17" s="357"/>
      <c r="J17" s="357"/>
      <c r="K17" s="231"/>
    </row>
    <row r="18" spans="2:11" s="1" customFormat="1" ht="15" customHeight="1">
      <c r="B18" s="234"/>
      <c r="C18" s="235"/>
      <c r="D18" s="235"/>
      <c r="E18" s="237" t="s">
        <v>88</v>
      </c>
      <c r="F18" s="357" t="s">
        <v>1329</v>
      </c>
      <c r="G18" s="357"/>
      <c r="H18" s="357"/>
      <c r="I18" s="357"/>
      <c r="J18" s="357"/>
      <c r="K18" s="231"/>
    </row>
    <row r="19" spans="2:11" s="1" customFormat="1" ht="15" customHeight="1">
      <c r="B19" s="234"/>
      <c r="C19" s="235"/>
      <c r="D19" s="235"/>
      <c r="E19" s="237" t="s">
        <v>1330</v>
      </c>
      <c r="F19" s="357" t="s">
        <v>1331</v>
      </c>
      <c r="G19" s="357"/>
      <c r="H19" s="357"/>
      <c r="I19" s="357"/>
      <c r="J19" s="357"/>
      <c r="K19" s="231"/>
    </row>
    <row r="20" spans="2:11" s="1" customFormat="1" ht="15" customHeight="1">
      <c r="B20" s="234"/>
      <c r="C20" s="235"/>
      <c r="D20" s="235"/>
      <c r="E20" s="237" t="s">
        <v>79</v>
      </c>
      <c r="F20" s="357" t="s">
        <v>1332</v>
      </c>
      <c r="G20" s="357"/>
      <c r="H20" s="357"/>
      <c r="I20" s="357"/>
      <c r="J20" s="357"/>
      <c r="K20" s="231"/>
    </row>
    <row r="21" spans="2:11" s="1" customFormat="1" ht="15" customHeight="1">
      <c r="B21" s="234"/>
      <c r="C21" s="235"/>
      <c r="D21" s="235"/>
      <c r="E21" s="237" t="s">
        <v>92</v>
      </c>
      <c r="F21" s="357" t="s">
        <v>1333</v>
      </c>
      <c r="G21" s="357"/>
      <c r="H21" s="357"/>
      <c r="I21" s="357"/>
      <c r="J21" s="357"/>
      <c r="K21" s="231"/>
    </row>
    <row r="22" spans="2:11" s="1" customFormat="1" ht="15" customHeight="1">
      <c r="B22" s="234"/>
      <c r="C22" s="235"/>
      <c r="D22" s="235"/>
      <c r="E22" s="237" t="s">
        <v>1214</v>
      </c>
      <c r="F22" s="357" t="s">
        <v>1215</v>
      </c>
      <c r="G22" s="357"/>
      <c r="H22" s="357"/>
      <c r="I22" s="357"/>
      <c r="J22" s="357"/>
      <c r="K22" s="231"/>
    </row>
    <row r="23" spans="2:11" s="1" customFormat="1" ht="15" customHeight="1">
      <c r="B23" s="234"/>
      <c r="C23" s="235"/>
      <c r="D23" s="235"/>
      <c r="E23" s="237" t="s">
        <v>1334</v>
      </c>
      <c r="F23" s="357" t="s">
        <v>1335</v>
      </c>
      <c r="G23" s="357"/>
      <c r="H23" s="357"/>
      <c r="I23" s="357"/>
      <c r="J23" s="357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57" t="s">
        <v>1336</v>
      </c>
      <c r="D25" s="357"/>
      <c r="E25" s="357"/>
      <c r="F25" s="357"/>
      <c r="G25" s="357"/>
      <c r="H25" s="357"/>
      <c r="I25" s="357"/>
      <c r="J25" s="357"/>
      <c r="K25" s="231"/>
    </row>
    <row r="26" spans="2:11" s="1" customFormat="1" ht="15" customHeight="1">
      <c r="B26" s="234"/>
      <c r="C26" s="357" t="s">
        <v>1337</v>
      </c>
      <c r="D26" s="357"/>
      <c r="E26" s="357"/>
      <c r="F26" s="357"/>
      <c r="G26" s="357"/>
      <c r="H26" s="357"/>
      <c r="I26" s="357"/>
      <c r="J26" s="357"/>
      <c r="K26" s="231"/>
    </row>
    <row r="27" spans="2:11" s="1" customFormat="1" ht="15" customHeight="1">
      <c r="B27" s="234"/>
      <c r="C27" s="233"/>
      <c r="D27" s="357" t="s">
        <v>1338</v>
      </c>
      <c r="E27" s="357"/>
      <c r="F27" s="357"/>
      <c r="G27" s="357"/>
      <c r="H27" s="357"/>
      <c r="I27" s="357"/>
      <c r="J27" s="357"/>
      <c r="K27" s="231"/>
    </row>
    <row r="28" spans="2:11" s="1" customFormat="1" ht="15" customHeight="1">
      <c r="B28" s="234"/>
      <c r="C28" s="235"/>
      <c r="D28" s="357" t="s">
        <v>1339</v>
      </c>
      <c r="E28" s="357"/>
      <c r="F28" s="357"/>
      <c r="G28" s="357"/>
      <c r="H28" s="357"/>
      <c r="I28" s="357"/>
      <c r="J28" s="357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57" t="s">
        <v>1340</v>
      </c>
      <c r="E30" s="357"/>
      <c r="F30" s="357"/>
      <c r="G30" s="357"/>
      <c r="H30" s="357"/>
      <c r="I30" s="357"/>
      <c r="J30" s="357"/>
      <c r="K30" s="231"/>
    </row>
    <row r="31" spans="2:11" s="1" customFormat="1" ht="15" customHeight="1">
      <c r="B31" s="234"/>
      <c r="C31" s="235"/>
      <c r="D31" s="357" t="s">
        <v>1341</v>
      </c>
      <c r="E31" s="357"/>
      <c r="F31" s="357"/>
      <c r="G31" s="357"/>
      <c r="H31" s="357"/>
      <c r="I31" s="357"/>
      <c r="J31" s="357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57" t="s">
        <v>1342</v>
      </c>
      <c r="E33" s="357"/>
      <c r="F33" s="357"/>
      <c r="G33" s="357"/>
      <c r="H33" s="357"/>
      <c r="I33" s="357"/>
      <c r="J33" s="357"/>
      <c r="K33" s="231"/>
    </row>
    <row r="34" spans="2:11" s="1" customFormat="1" ht="15" customHeight="1">
      <c r="B34" s="234"/>
      <c r="C34" s="235"/>
      <c r="D34" s="357" t="s">
        <v>1343</v>
      </c>
      <c r="E34" s="357"/>
      <c r="F34" s="357"/>
      <c r="G34" s="357"/>
      <c r="H34" s="357"/>
      <c r="I34" s="357"/>
      <c r="J34" s="357"/>
      <c r="K34" s="231"/>
    </row>
    <row r="35" spans="2:11" s="1" customFormat="1" ht="15" customHeight="1">
      <c r="B35" s="234"/>
      <c r="C35" s="235"/>
      <c r="D35" s="357" t="s">
        <v>1344</v>
      </c>
      <c r="E35" s="357"/>
      <c r="F35" s="357"/>
      <c r="G35" s="357"/>
      <c r="H35" s="357"/>
      <c r="I35" s="357"/>
      <c r="J35" s="357"/>
      <c r="K35" s="231"/>
    </row>
    <row r="36" spans="2:11" s="1" customFormat="1" ht="15" customHeight="1">
      <c r="B36" s="234"/>
      <c r="C36" s="235"/>
      <c r="D36" s="233"/>
      <c r="E36" s="236" t="s">
        <v>114</v>
      </c>
      <c r="F36" s="233"/>
      <c r="G36" s="357" t="s">
        <v>1345</v>
      </c>
      <c r="H36" s="357"/>
      <c r="I36" s="357"/>
      <c r="J36" s="357"/>
      <c r="K36" s="231"/>
    </row>
    <row r="37" spans="2:11" s="1" customFormat="1" ht="30.75" customHeight="1">
      <c r="B37" s="234"/>
      <c r="C37" s="235"/>
      <c r="D37" s="233"/>
      <c r="E37" s="236" t="s">
        <v>1346</v>
      </c>
      <c r="F37" s="233"/>
      <c r="G37" s="357" t="s">
        <v>1347</v>
      </c>
      <c r="H37" s="357"/>
      <c r="I37" s="357"/>
      <c r="J37" s="357"/>
      <c r="K37" s="231"/>
    </row>
    <row r="38" spans="2:11" s="1" customFormat="1" ht="15" customHeight="1">
      <c r="B38" s="234"/>
      <c r="C38" s="235"/>
      <c r="D38" s="233"/>
      <c r="E38" s="236" t="s">
        <v>53</v>
      </c>
      <c r="F38" s="233"/>
      <c r="G38" s="357" t="s">
        <v>1348</v>
      </c>
      <c r="H38" s="357"/>
      <c r="I38" s="357"/>
      <c r="J38" s="357"/>
      <c r="K38" s="231"/>
    </row>
    <row r="39" spans="2:11" s="1" customFormat="1" ht="15" customHeight="1">
      <c r="B39" s="234"/>
      <c r="C39" s="235"/>
      <c r="D39" s="233"/>
      <c r="E39" s="236" t="s">
        <v>54</v>
      </c>
      <c r="F39" s="233"/>
      <c r="G39" s="357" t="s">
        <v>1349</v>
      </c>
      <c r="H39" s="357"/>
      <c r="I39" s="357"/>
      <c r="J39" s="357"/>
      <c r="K39" s="231"/>
    </row>
    <row r="40" spans="2:11" s="1" customFormat="1" ht="15" customHeight="1">
      <c r="B40" s="234"/>
      <c r="C40" s="235"/>
      <c r="D40" s="233"/>
      <c r="E40" s="236" t="s">
        <v>115</v>
      </c>
      <c r="F40" s="233"/>
      <c r="G40" s="357" t="s">
        <v>1350</v>
      </c>
      <c r="H40" s="357"/>
      <c r="I40" s="357"/>
      <c r="J40" s="357"/>
      <c r="K40" s="231"/>
    </row>
    <row r="41" spans="2:11" s="1" customFormat="1" ht="15" customHeight="1">
      <c r="B41" s="234"/>
      <c r="C41" s="235"/>
      <c r="D41" s="233"/>
      <c r="E41" s="236" t="s">
        <v>116</v>
      </c>
      <c r="F41" s="233"/>
      <c r="G41" s="357" t="s">
        <v>1351</v>
      </c>
      <c r="H41" s="357"/>
      <c r="I41" s="357"/>
      <c r="J41" s="357"/>
      <c r="K41" s="231"/>
    </row>
    <row r="42" spans="2:11" s="1" customFormat="1" ht="15" customHeight="1">
      <c r="B42" s="234"/>
      <c r="C42" s="235"/>
      <c r="D42" s="233"/>
      <c r="E42" s="236" t="s">
        <v>1352</v>
      </c>
      <c r="F42" s="233"/>
      <c r="G42" s="357" t="s">
        <v>1353</v>
      </c>
      <c r="H42" s="357"/>
      <c r="I42" s="357"/>
      <c r="J42" s="357"/>
      <c r="K42" s="231"/>
    </row>
    <row r="43" spans="2:11" s="1" customFormat="1" ht="15" customHeight="1">
      <c r="B43" s="234"/>
      <c r="C43" s="235"/>
      <c r="D43" s="233"/>
      <c r="E43" s="236"/>
      <c r="F43" s="233"/>
      <c r="G43" s="357" t="s">
        <v>1354</v>
      </c>
      <c r="H43" s="357"/>
      <c r="I43" s="357"/>
      <c r="J43" s="357"/>
      <c r="K43" s="231"/>
    </row>
    <row r="44" spans="2:11" s="1" customFormat="1" ht="15" customHeight="1">
      <c r="B44" s="234"/>
      <c r="C44" s="235"/>
      <c r="D44" s="233"/>
      <c r="E44" s="236" t="s">
        <v>1355</v>
      </c>
      <c r="F44" s="233"/>
      <c r="G44" s="357" t="s">
        <v>1356</v>
      </c>
      <c r="H44" s="357"/>
      <c r="I44" s="357"/>
      <c r="J44" s="357"/>
      <c r="K44" s="231"/>
    </row>
    <row r="45" spans="2:11" s="1" customFormat="1" ht="15" customHeight="1">
      <c r="B45" s="234"/>
      <c r="C45" s="235"/>
      <c r="D45" s="233"/>
      <c r="E45" s="236" t="s">
        <v>118</v>
      </c>
      <c r="F45" s="233"/>
      <c r="G45" s="357" t="s">
        <v>1357</v>
      </c>
      <c r="H45" s="357"/>
      <c r="I45" s="357"/>
      <c r="J45" s="357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57" t="s">
        <v>1358</v>
      </c>
      <c r="E47" s="357"/>
      <c r="F47" s="357"/>
      <c r="G47" s="357"/>
      <c r="H47" s="357"/>
      <c r="I47" s="357"/>
      <c r="J47" s="357"/>
      <c r="K47" s="231"/>
    </row>
    <row r="48" spans="2:11" s="1" customFormat="1" ht="15" customHeight="1">
      <c r="B48" s="234"/>
      <c r="C48" s="235"/>
      <c r="D48" s="235"/>
      <c r="E48" s="357" t="s">
        <v>1359</v>
      </c>
      <c r="F48" s="357"/>
      <c r="G48" s="357"/>
      <c r="H48" s="357"/>
      <c r="I48" s="357"/>
      <c r="J48" s="357"/>
      <c r="K48" s="231"/>
    </row>
    <row r="49" spans="2:11" s="1" customFormat="1" ht="15" customHeight="1">
      <c r="B49" s="234"/>
      <c r="C49" s="235"/>
      <c r="D49" s="235"/>
      <c r="E49" s="357" t="s">
        <v>1360</v>
      </c>
      <c r="F49" s="357"/>
      <c r="G49" s="357"/>
      <c r="H49" s="357"/>
      <c r="I49" s="357"/>
      <c r="J49" s="357"/>
      <c r="K49" s="231"/>
    </row>
    <row r="50" spans="2:11" s="1" customFormat="1" ht="15" customHeight="1">
      <c r="B50" s="234"/>
      <c r="C50" s="235"/>
      <c r="D50" s="235"/>
      <c r="E50" s="357" t="s">
        <v>1361</v>
      </c>
      <c r="F50" s="357"/>
      <c r="G50" s="357"/>
      <c r="H50" s="357"/>
      <c r="I50" s="357"/>
      <c r="J50" s="357"/>
      <c r="K50" s="231"/>
    </row>
    <row r="51" spans="2:11" s="1" customFormat="1" ht="15" customHeight="1">
      <c r="B51" s="234"/>
      <c r="C51" s="235"/>
      <c r="D51" s="357" t="s">
        <v>1362</v>
      </c>
      <c r="E51" s="357"/>
      <c r="F51" s="357"/>
      <c r="G51" s="357"/>
      <c r="H51" s="357"/>
      <c r="I51" s="357"/>
      <c r="J51" s="357"/>
      <c r="K51" s="231"/>
    </row>
    <row r="52" spans="2:11" s="1" customFormat="1" ht="25.5" customHeight="1">
      <c r="B52" s="230"/>
      <c r="C52" s="358" t="s">
        <v>1363</v>
      </c>
      <c r="D52" s="358"/>
      <c r="E52" s="358"/>
      <c r="F52" s="358"/>
      <c r="G52" s="358"/>
      <c r="H52" s="358"/>
      <c r="I52" s="358"/>
      <c r="J52" s="358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57" t="s">
        <v>1364</v>
      </c>
      <c r="D54" s="357"/>
      <c r="E54" s="357"/>
      <c r="F54" s="357"/>
      <c r="G54" s="357"/>
      <c r="H54" s="357"/>
      <c r="I54" s="357"/>
      <c r="J54" s="357"/>
      <c r="K54" s="231"/>
    </row>
    <row r="55" spans="2:11" s="1" customFormat="1" ht="15" customHeight="1">
      <c r="B55" s="230"/>
      <c r="C55" s="357" t="s">
        <v>1365</v>
      </c>
      <c r="D55" s="357"/>
      <c r="E55" s="357"/>
      <c r="F55" s="357"/>
      <c r="G55" s="357"/>
      <c r="H55" s="357"/>
      <c r="I55" s="357"/>
      <c r="J55" s="357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57" t="s">
        <v>1366</v>
      </c>
      <c r="D57" s="357"/>
      <c r="E57" s="357"/>
      <c r="F57" s="357"/>
      <c r="G57" s="357"/>
      <c r="H57" s="357"/>
      <c r="I57" s="357"/>
      <c r="J57" s="357"/>
      <c r="K57" s="231"/>
    </row>
    <row r="58" spans="2:11" s="1" customFormat="1" ht="15" customHeight="1">
      <c r="B58" s="230"/>
      <c r="C58" s="235"/>
      <c r="D58" s="357" t="s">
        <v>1367</v>
      </c>
      <c r="E58" s="357"/>
      <c r="F58" s="357"/>
      <c r="G58" s="357"/>
      <c r="H58" s="357"/>
      <c r="I58" s="357"/>
      <c r="J58" s="357"/>
      <c r="K58" s="231"/>
    </row>
    <row r="59" spans="2:11" s="1" customFormat="1" ht="15" customHeight="1">
      <c r="B59" s="230"/>
      <c r="C59" s="235"/>
      <c r="D59" s="357" t="s">
        <v>1368</v>
      </c>
      <c r="E59" s="357"/>
      <c r="F59" s="357"/>
      <c r="G59" s="357"/>
      <c r="H59" s="357"/>
      <c r="I59" s="357"/>
      <c r="J59" s="357"/>
      <c r="K59" s="231"/>
    </row>
    <row r="60" spans="2:11" s="1" customFormat="1" ht="15" customHeight="1">
      <c r="B60" s="230"/>
      <c r="C60" s="235"/>
      <c r="D60" s="357" t="s">
        <v>1369</v>
      </c>
      <c r="E60" s="357"/>
      <c r="F60" s="357"/>
      <c r="G60" s="357"/>
      <c r="H60" s="357"/>
      <c r="I60" s="357"/>
      <c r="J60" s="357"/>
      <c r="K60" s="231"/>
    </row>
    <row r="61" spans="2:11" s="1" customFormat="1" ht="15" customHeight="1">
      <c r="B61" s="230"/>
      <c r="C61" s="235"/>
      <c r="D61" s="357" t="s">
        <v>1370</v>
      </c>
      <c r="E61" s="357"/>
      <c r="F61" s="357"/>
      <c r="G61" s="357"/>
      <c r="H61" s="357"/>
      <c r="I61" s="357"/>
      <c r="J61" s="357"/>
      <c r="K61" s="231"/>
    </row>
    <row r="62" spans="2:11" s="1" customFormat="1" ht="15" customHeight="1">
      <c r="B62" s="230"/>
      <c r="C62" s="235"/>
      <c r="D62" s="359" t="s">
        <v>1371</v>
      </c>
      <c r="E62" s="359"/>
      <c r="F62" s="359"/>
      <c r="G62" s="359"/>
      <c r="H62" s="359"/>
      <c r="I62" s="359"/>
      <c r="J62" s="359"/>
      <c r="K62" s="231"/>
    </row>
    <row r="63" spans="2:11" s="1" customFormat="1" ht="15" customHeight="1">
      <c r="B63" s="230"/>
      <c r="C63" s="235"/>
      <c r="D63" s="357" t="s">
        <v>1372</v>
      </c>
      <c r="E63" s="357"/>
      <c r="F63" s="357"/>
      <c r="G63" s="357"/>
      <c r="H63" s="357"/>
      <c r="I63" s="357"/>
      <c r="J63" s="357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57" t="s">
        <v>1373</v>
      </c>
      <c r="E65" s="357"/>
      <c r="F65" s="357"/>
      <c r="G65" s="357"/>
      <c r="H65" s="357"/>
      <c r="I65" s="357"/>
      <c r="J65" s="357"/>
      <c r="K65" s="231"/>
    </row>
    <row r="66" spans="2:11" s="1" customFormat="1" ht="15" customHeight="1">
      <c r="B66" s="230"/>
      <c r="C66" s="235"/>
      <c r="D66" s="359" t="s">
        <v>1374</v>
      </c>
      <c r="E66" s="359"/>
      <c r="F66" s="359"/>
      <c r="G66" s="359"/>
      <c r="H66" s="359"/>
      <c r="I66" s="359"/>
      <c r="J66" s="359"/>
      <c r="K66" s="231"/>
    </row>
    <row r="67" spans="2:11" s="1" customFormat="1" ht="15" customHeight="1">
      <c r="B67" s="230"/>
      <c r="C67" s="235"/>
      <c r="D67" s="357" t="s">
        <v>1375</v>
      </c>
      <c r="E67" s="357"/>
      <c r="F67" s="357"/>
      <c r="G67" s="357"/>
      <c r="H67" s="357"/>
      <c r="I67" s="357"/>
      <c r="J67" s="357"/>
      <c r="K67" s="231"/>
    </row>
    <row r="68" spans="2:11" s="1" customFormat="1" ht="15" customHeight="1">
      <c r="B68" s="230"/>
      <c r="C68" s="235"/>
      <c r="D68" s="357" t="s">
        <v>1376</v>
      </c>
      <c r="E68" s="357"/>
      <c r="F68" s="357"/>
      <c r="G68" s="357"/>
      <c r="H68" s="357"/>
      <c r="I68" s="357"/>
      <c r="J68" s="357"/>
      <c r="K68" s="231"/>
    </row>
    <row r="69" spans="2:11" s="1" customFormat="1" ht="15" customHeight="1">
      <c r="B69" s="230"/>
      <c r="C69" s="235"/>
      <c r="D69" s="357" t="s">
        <v>1377</v>
      </c>
      <c r="E69" s="357"/>
      <c r="F69" s="357"/>
      <c r="G69" s="357"/>
      <c r="H69" s="357"/>
      <c r="I69" s="357"/>
      <c r="J69" s="357"/>
      <c r="K69" s="231"/>
    </row>
    <row r="70" spans="2:11" s="1" customFormat="1" ht="15" customHeight="1">
      <c r="B70" s="230"/>
      <c r="C70" s="235"/>
      <c r="D70" s="357" t="s">
        <v>1378</v>
      </c>
      <c r="E70" s="357"/>
      <c r="F70" s="357"/>
      <c r="G70" s="357"/>
      <c r="H70" s="357"/>
      <c r="I70" s="357"/>
      <c r="J70" s="357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2" t="s">
        <v>1379</v>
      </c>
      <c r="D75" s="352"/>
      <c r="E75" s="352"/>
      <c r="F75" s="352"/>
      <c r="G75" s="352"/>
      <c r="H75" s="352"/>
      <c r="I75" s="352"/>
      <c r="J75" s="352"/>
      <c r="K75" s="248"/>
    </row>
    <row r="76" spans="2:11" s="1" customFormat="1" ht="17.25" customHeight="1">
      <c r="B76" s="247"/>
      <c r="C76" s="249" t="s">
        <v>1380</v>
      </c>
      <c r="D76" s="249"/>
      <c r="E76" s="249"/>
      <c r="F76" s="249" t="s">
        <v>1381</v>
      </c>
      <c r="G76" s="250"/>
      <c r="H76" s="249" t="s">
        <v>54</v>
      </c>
      <c r="I76" s="249" t="s">
        <v>57</v>
      </c>
      <c r="J76" s="249" t="s">
        <v>1382</v>
      </c>
      <c r="K76" s="248"/>
    </row>
    <row r="77" spans="2:11" s="1" customFormat="1" ht="17.25" customHeight="1">
      <c r="B77" s="247"/>
      <c r="C77" s="251" t="s">
        <v>1383</v>
      </c>
      <c r="D77" s="251"/>
      <c r="E77" s="251"/>
      <c r="F77" s="252" t="s">
        <v>1384</v>
      </c>
      <c r="G77" s="253"/>
      <c r="H77" s="251"/>
      <c r="I77" s="251"/>
      <c r="J77" s="251" t="s">
        <v>1385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53</v>
      </c>
      <c r="D79" s="254"/>
      <c r="E79" s="254"/>
      <c r="F79" s="256" t="s">
        <v>1386</v>
      </c>
      <c r="G79" s="255"/>
      <c r="H79" s="236" t="s">
        <v>1387</v>
      </c>
      <c r="I79" s="236" t="s">
        <v>1388</v>
      </c>
      <c r="J79" s="236">
        <v>20</v>
      </c>
      <c r="K79" s="248"/>
    </row>
    <row r="80" spans="2:11" s="1" customFormat="1" ht="15" customHeight="1">
      <c r="B80" s="247"/>
      <c r="C80" s="236" t="s">
        <v>1389</v>
      </c>
      <c r="D80" s="236"/>
      <c r="E80" s="236"/>
      <c r="F80" s="256" t="s">
        <v>1386</v>
      </c>
      <c r="G80" s="255"/>
      <c r="H80" s="236" t="s">
        <v>1390</v>
      </c>
      <c r="I80" s="236" t="s">
        <v>1388</v>
      </c>
      <c r="J80" s="236">
        <v>120</v>
      </c>
      <c r="K80" s="248"/>
    </row>
    <row r="81" spans="2:11" s="1" customFormat="1" ht="15" customHeight="1">
      <c r="B81" s="257"/>
      <c r="C81" s="236" t="s">
        <v>1391</v>
      </c>
      <c r="D81" s="236"/>
      <c r="E81" s="236"/>
      <c r="F81" s="256" t="s">
        <v>1392</v>
      </c>
      <c r="G81" s="255"/>
      <c r="H81" s="236" t="s">
        <v>1393</v>
      </c>
      <c r="I81" s="236" t="s">
        <v>1388</v>
      </c>
      <c r="J81" s="236">
        <v>50</v>
      </c>
      <c r="K81" s="248"/>
    </row>
    <row r="82" spans="2:11" s="1" customFormat="1" ht="15" customHeight="1">
      <c r="B82" s="257"/>
      <c r="C82" s="236" t="s">
        <v>1394</v>
      </c>
      <c r="D82" s="236"/>
      <c r="E82" s="236"/>
      <c r="F82" s="256" t="s">
        <v>1386</v>
      </c>
      <c r="G82" s="255"/>
      <c r="H82" s="236" t="s">
        <v>1395</v>
      </c>
      <c r="I82" s="236" t="s">
        <v>1396</v>
      </c>
      <c r="J82" s="236"/>
      <c r="K82" s="248"/>
    </row>
    <row r="83" spans="2:11" s="1" customFormat="1" ht="15" customHeight="1">
      <c r="B83" s="257"/>
      <c r="C83" s="258" t="s">
        <v>1397</v>
      </c>
      <c r="D83" s="258"/>
      <c r="E83" s="258"/>
      <c r="F83" s="259" t="s">
        <v>1392</v>
      </c>
      <c r="G83" s="258"/>
      <c r="H83" s="258" t="s">
        <v>1398</v>
      </c>
      <c r="I83" s="258" t="s">
        <v>1388</v>
      </c>
      <c r="J83" s="258">
        <v>15</v>
      </c>
      <c r="K83" s="248"/>
    </row>
    <row r="84" spans="2:11" s="1" customFormat="1" ht="15" customHeight="1">
      <c r="B84" s="257"/>
      <c r="C84" s="258" t="s">
        <v>1399</v>
      </c>
      <c r="D84" s="258"/>
      <c r="E84" s="258"/>
      <c r="F84" s="259" t="s">
        <v>1392</v>
      </c>
      <c r="G84" s="258"/>
      <c r="H84" s="258" t="s">
        <v>1400</v>
      </c>
      <c r="I84" s="258" t="s">
        <v>1388</v>
      </c>
      <c r="J84" s="258">
        <v>15</v>
      </c>
      <c r="K84" s="248"/>
    </row>
    <row r="85" spans="2:11" s="1" customFormat="1" ht="15" customHeight="1">
      <c r="B85" s="257"/>
      <c r="C85" s="258" t="s">
        <v>1401</v>
      </c>
      <c r="D85" s="258"/>
      <c r="E85" s="258"/>
      <c r="F85" s="259" t="s">
        <v>1392</v>
      </c>
      <c r="G85" s="258"/>
      <c r="H85" s="258" t="s">
        <v>1402</v>
      </c>
      <c r="I85" s="258" t="s">
        <v>1388</v>
      </c>
      <c r="J85" s="258">
        <v>20</v>
      </c>
      <c r="K85" s="248"/>
    </row>
    <row r="86" spans="2:11" s="1" customFormat="1" ht="15" customHeight="1">
      <c r="B86" s="257"/>
      <c r="C86" s="258" t="s">
        <v>1403</v>
      </c>
      <c r="D86" s="258"/>
      <c r="E86" s="258"/>
      <c r="F86" s="259" t="s">
        <v>1392</v>
      </c>
      <c r="G86" s="258"/>
      <c r="H86" s="258" t="s">
        <v>1404</v>
      </c>
      <c r="I86" s="258" t="s">
        <v>1388</v>
      </c>
      <c r="J86" s="258">
        <v>20</v>
      </c>
      <c r="K86" s="248"/>
    </row>
    <row r="87" spans="2:11" s="1" customFormat="1" ht="15" customHeight="1">
      <c r="B87" s="257"/>
      <c r="C87" s="236" t="s">
        <v>1405</v>
      </c>
      <c r="D87" s="236"/>
      <c r="E87" s="236"/>
      <c r="F87" s="256" t="s">
        <v>1392</v>
      </c>
      <c r="G87" s="255"/>
      <c r="H87" s="236" t="s">
        <v>1406</v>
      </c>
      <c r="I87" s="236" t="s">
        <v>1388</v>
      </c>
      <c r="J87" s="236">
        <v>50</v>
      </c>
      <c r="K87" s="248"/>
    </row>
    <row r="88" spans="2:11" s="1" customFormat="1" ht="15" customHeight="1">
      <c r="B88" s="257"/>
      <c r="C88" s="236" t="s">
        <v>1407</v>
      </c>
      <c r="D88" s="236"/>
      <c r="E88" s="236"/>
      <c r="F88" s="256" t="s">
        <v>1392</v>
      </c>
      <c r="G88" s="255"/>
      <c r="H88" s="236" t="s">
        <v>1408</v>
      </c>
      <c r="I88" s="236" t="s">
        <v>1388</v>
      </c>
      <c r="J88" s="236">
        <v>20</v>
      </c>
      <c r="K88" s="248"/>
    </row>
    <row r="89" spans="2:11" s="1" customFormat="1" ht="15" customHeight="1">
      <c r="B89" s="257"/>
      <c r="C89" s="236" t="s">
        <v>1409</v>
      </c>
      <c r="D89" s="236"/>
      <c r="E89" s="236"/>
      <c r="F89" s="256" t="s">
        <v>1392</v>
      </c>
      <c r="G89" s="255"/>
      <c r="H89" s="236" t="s">
        <v>1410</v>
      </c>
      <c r="I89" s="236" t="s">
        <v>1388</v>
      </c>
      <c r="J89" s="236">
        <v>20</v>
      </c>
      <c r="K89" s="248"/>
    </row>
    <row r="90" spans="2:11" s="1" customFormat="1" ht="15" customHeight="1">
      <c r="B90" s="257"/>
      <c r="C90" s="236" t="s">
        <v>1411</v>
      </c>
      <c r="D90" s="236"/>
      <c r="E90" s="236"/>
      <c r="F90" s="256" t="s">
        <v>1392</v>
      </c>
      <c r="G90" s="255"/>
      <c r="H90" s="236" t="s">
        <v>1412</v>
      </c>
      <c r="I90" s="236" t="s">
        <v>1388</v>
      </c>
      <c r="J90" s="236">
        <v>50</v>
      </c>
      <c r="K90" s="248"/>
    </row>
    <row r="91" spans="2:11" s="1" customFormat="1" ht="15" customHeight="1">
      <c r="B91" s="257"/>
      <c r="C91" s="236" t="s">
        <v>1413</v>
      </c>
      <c r="D91" s="236"/>
      <c r="E91" s="236"/>
      <c r="F91" s="256" t="s">
        <v>1392</v>
      </c>
      <c r="G91" s="255"/>
      <c r="H91" s="236" t="s">
        <v>1413</v>
      </c>
      <c r="I91" s="236" t="s">
        <v>1388</v>
      </c>
      <c r="J91" s="236">
        <v>50</v>
      </c>
      <c r="K91" s="248"/>
    </row>
    <row r="92" spans="2:11" s="1" customFormat="1" ht="15" customHeight="1">
      <c r="B92" s="257"/>
      <c r="C92" s="236" t="s">
        <v>1414</v>
      </c>
      <c r="D92" s="236"/>
      <c r="E92" s="236"/>
      <c r="F92" s="256" t="s">
        <v>1392</v>
      </c>
      <c r="G92" s="255"/>
      <c r="H92" s="236" t="s">
        <v>1415</v>
      </c>
      <c r="I92" s="236" t="s">
        <v>1388</v>
      </c>
      <c r="J92" s="236">
        <v>255</v>
      </c>
      <c r="K92" s="248"/>
    </row>
    <row r="93" spans="2:11" s="1" customFormat="1" ht="15" customHeight="1">
      <c r="B93" s="257"/>
      <c r="C93" s="236" t="s">
        <v>1416</v>
      </c>
      <c r="D93" s="236"/>
      <c r="E93" s="236"/>
      <c r="F93" s="256" t="s">
        <v>1386</v>
      </c>
      <c r="G93" s="255"/>
      <c r="H93" s="236" t="s">
        <v>1417</v>
      </c>
      <c r="I93" s="236" t="s">
        <v>1418</v>
      </c>
      <c r="J93" s="236"/>
      <c r="K93" s="248"/>
    </row>
    <row r="94" spans="2:11" s="1" customFormat="1" ht="15" customHeight="1">
      <c r="B94" s="257"/>
      <c r="C94" s="236" t="s">
        <v>1419</v>
      </c>
      <c r="D94" s="236"/>
      <c r="E94" s="236"/>
      <c r="F94" s="256" t="s">
        <v>1386</v>
      </c>
      <c r="G94" s="255"/>
      <c r="H94" s="236" t="s">
        <v>1420</v>
      </c>
      <c r="I94" s="236" t="s">
        <v>1421</v>
      </c>
      <c r="J94" s="236"/>
      <c r="K94" s="248"/>
    </row>
    <row r="95" spans="2:11" s="1" customFormat="1" ht="15" customHeight="1">
      <c r="B95" s="257"/>
      <c r="C95" s="236" t="s">
        <v>1422</v>
      </c>
      <c r="D95" s="236"/>
      <c r="E95" s="236"/>
      <c r="F95" s="256" t="s">
        <v>1386</v>
      </c>
      <c r="G95" s="255"/>
      <c r="H95" s="236" t="s">
        <v>1422</v>
      </c>
      <c r="I95" s="236" t="s">
        <v>1421</v>
      </c>
      <c r="J95" s="236"/>
      <c r="K95" s="248"/>
    </row>
    <row r="96" spans="2:11" s="1" customFormat="1" ht="15" customHeight="1">
      <c r="B96" s="257"/>
      <c r="C96" s="236" t="s">
        <v>38</v>
      </c>
      <c r="D96" s="236"/>
      <c r="E96" s="236"/>
      <c r="F96" s="256" t="s">
        <v>1386</v>
      </c>
      <c r="G96" s="255"/>
      <c r="H96" s="236" t="s">
        <v>1423</v>
      </c>
      <c r="I96" s="236" t="s">
        <v>1421</v>
      </c>
      <c r="J96" s="236"/>
      <c r="K96" s="248"/>
    </row>
    <row r="97" spans="2:11" s="1" customFormat="1" ht="15" customHeight="1">
      <c r="B97" s="257"/>
      <c r="C97" s="236" t="s">
        <v>48</v>
      </c>
      <c r="D97" s="236"/>
      <c r="E97" s="236"/>
      <c r="F97" s="256" t="s">
        <v>1386</v>
      </c>
      <c r="G97" s="255"/>
      <c r="H97" s="236" t="s">
        <v>1424</v>
      </c>
      <c r="I97" s="236" t="s">
        <v>1421</v>
      </c>
      <c r="J97" s="236"/>
      <c r="K97" s="248"/>
    </row>
    <row r="98" spans="2:11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pans="2:11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2" t="s">
        <v>1425</v>
      </c>
      <c r="D102" s="352"/>
      <c r="E102" s="352"/>
      <c r="F102" s="352"/>
      <c r="G102" s="352"/>
      <c r="H102" s="352"/>
      <c r="I102" s="352"/>
      <c r="J102" s="352"/>
      <c r="K102" s="248"/>
    </row>
    <row r="103" spans="2:11" s="1" customFormat="1" ht="17.25" customHeight="1">
      <c r="B103" s="247"/>
      <c r="C103" s="249" t="s">
        <v>1380</v>
      </c>
      <c r="D103" s="249"/>
      <c r="E103" s="249"/>
      <c r="F103" s="249" t="s">
        <v>1381</v>
      </c>
      <c r="G103" s="250"/>
      <c r="H103" s="249" t="s">
        <v>54</v>
      </c>
      <c r="I103" s="249" t="s">
        <v>57</v>
      </c>
      <c r="J103" s="249" t="s">
        <v>1382</v>
      </c>
      <c r="K103" s="248"/>
    </row>
    <row r="104" spans="2:11" s="1" customFormat="1" ht="17.25" customHeight="1">
      <c r="B104" s="247"/>
      <c r="C104" s="251" t="s">
        <v>1383</v>
      </c>
      <c r="D104" s="251"/>
      <c r="E104" s="251"/>
      <c r="F104" s="252" t="s">
        <v>1384</v>
      </c>
      <c r="G104" s="253"/>
      <c r="H104" s="251"/>
      <c r="I104" s="251"/>
      <c r="J104" s="251" t="s">
        <v>1385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5"/>
      <c r="H105" s="249"/>
      <c r="I105" s="249"/>
      <c r="J105" s="249"/>
      <c r="K105" s="248"/>
    </row>
    <row r="106" spans="2:11" s="1" customFormat="1" ht="15" customHeight="1">
      <c r="B106" s="247"/>
      <c r="C106" s="236" t="s">
        <v>53</v>
      </c>
      <c r="D106" s="254"/>
      <c r="E106" s="254"/>
      <c r="F106" s="256" t="s">
        <v>1386</v>
      </c>
      <c r="G106" s="265"/>
      <c r="H106" s="236" t="s">
        <v>1426</v>
      </c>
      <c r="I106" s="236" t="s">
        <v>1388</v>
      </c>
      <c r="J106" s="236">
        <v>20</v>
      </c>
      <c r="K106" s="248"/>
    </row>
    <row r="107" spans="2:11" s="1" customFormat="1" ht="15" customHeight="1">
      <c r="B107" s="247"/>
      <c r="C107" s="236" t="s">
        <v>1389</v>
      </c>
      <c r="D107" s="236"/>
      <c r="E107" s="236"/>
      <c r="F107" s="256" t="s">
        <v>1386</v>
      </c>
      <c r="G107" s="236"/>
      <c r="H107" s="236" t="s">
        <v>1426</v>
      </c>
      <c r="I107" s="236" t="s">
        <v>1388</v>
      </c>
      <c r="J107" s="236">
        <v>120</v>
      </c>
      <c r="K107" s="248"/>
    </row>
    <row r="108" spans="2:11" s="1" customFormat="1" ht="15" customHeight="1">
      <c r="B108" s="257"/>
      <c r="C108" s="236" t="s">
        <v>1391</v>
      </c>
      <c r="D108" s="236"/>
      <c r="E108" s="236"/>
      <c r="F108" s="256" t="s">
        <v>1392</v>
      </c>
      <c r="G108" s="236"/>
      <c r="H108" s="236" t="s">
        <v>1426</v>
      </c>
      <c r="I108" s="236" t="s">
        <v>1388</v>
      </c>
      <c r="J108" s="236">
        <v>50</v>
      </c>
      <c r="K108" s="248"/>
    </row>
    <row r="109" spans="2:11" s="1" customFormat="1" ht="15" customHeight="1">
      <c r="B109" s="257"/>
      <c r="C109" s="236" t="s">
        <v>1394</v>
      </c>
      <c r="D109" s="236"/>
      <c r="E109" s="236"/>
      <c r="F109" s="256" t="s">
        <v>1386</v>
      </c>
      <c r="G109" s="236"/>
      <c r="H109" s="236" t="s">
        <v>1426</v>
      </c>
      <c r="I109" s="236" t="s">
        <v>1396</v>
      </c>
      <c r="J109" s="236"/>
      <c r="K109" s="248"/>
    </row>
    <row r="110" spans="2:11" s="1" customFormat="1" ht="15" customHeight="1">
      <c r="B110" s="257"/>
      <c r="C110" s="236" t="s">
        <v>1405</v>
      </c>
      <c r="D110" s="236"/>
      <c r="E110" s="236"/>
      <c r="F110" s="256" t="s">
        <v>1392</v>
      </c>
      <c r="G110" s="236"/>
      <c r="H110" s="236" t="s">
        <v>1426</v>
      </c>
      <c r="I110" s="236" t="s">
        <v>1388</v>
      </c>
      <c r="J110" s="236">
        <v>50</v>
      </c>
      <c r="K110" s="248"/>
    </row>
    <row r="111" spans="2:11" s="1" customFormat="1" ht="15" customHeight="1">
      <c r="B111" s="257"/>
      <c r="C111" s="236" t="s">
        <v>1413</v>
      </c>
      <c r="D111" s="236"/>
      <c r="E111" s="236"/>
      <c r="F111" s="256" t="s">
        <v>1392</v>
      </c>
      <c r="G111" s="236"/>
      <c r="H111" s="236" t="s">
        <v>1426</v>
      </c>
      <c r="I111" s="236" t="s">
        <v>1388</v>
      </c>
      <c r="J111" s="236">
        <v>50</v>
      </c>
      <c r="K111" s="248"/>
    </row>
    <row r="112" spans="2:11" s="1" customFormat="1" ht="15" customHeight="1">
      <c r="B112" s="257"/>
      <c r="C112" s="236" t="s">
        <v>1411</v>
      </c>
      <c r="D112" s="236"/>
      <c r="E112" s="236"/>
      <c r="F112" s="256" t="s">
        <v>1392</v>
      </c>
      <c r="G112" s="236"/>
      <c r="H112" s="236" t="s">
        <v>1426</v>
      </c>
      <c r="I112" s="236" t="s">
        <v>1388</v>
      </c>
      <c r="J112" s="236">
        <v>50</v>
      </c>
      <c r="K112" s="248"/>
    </row>
    <row r="113" spans="2:11" s="1" customFormat="1" ht="15" customHeight="1">
      <c r="B113" s="257"/>
      <c r="C113" s="236" t="s">
        <v>53</v>
      </c>
      <c r="D113" s="236"/>
      <c r="E113" s="236"/>
      <c r="F113" s="256" t="s">
        <v>1386</v>
      </c>
      <c r="G113" s="236"/>
      <c r="H113" s="236" t="s">
        <v>1427</v>
      </c>
      <c r="I113" s="236" t="s">
        <v>1388</v>
      </c>
      <c r="J113" s="236">
        <v>20</v>
      </c>
      <c r="K113" s="248"/>
    </row>
    <row r="114" spans="2:11" s="1" customFormat="1" ht="15" customHeight="1">
      <c r="B114" s="257"/>
      <c r="C114" s="236" t="s">
        <v>1428</v>
      </c>
      <c r="D114" s="236"/>
      <c r="E114" s="236"/>
      <c r="F114" s="256" t="s">
        <v>1386</v>
      </c>
      <c r="G114" s="236"/>
      <c r="H114" s="236" t="s">
        <v>1429</v>
      </c>
      <c r="I114" s="236" t="s">
        <v>1388</v>
      </c>
      <c r="J114" s="236">
        <v>120</v>
      </c>
      <c r="K114" s="248"/>
    </row>
    <row r="115" spans="2:11" s="1" customFormat="1" ht="15" customHeight="1">
      <c r="B115" s="257"/>
      <c r="C115" s="236" t="s">
        <v>38</v>
      </c>
      <c r="D115" s="236"/>
      <c r="E115" s="236"/>
      <c r="F115" s="256" t="s">
        <v>1386</v>
      </c>
      <c r="G115" s="236"/>
      <c r="H115" s="236" t="s">
        <v>1430</v>
      </c>
      <c r="I115" s="236" t="s">
        <v>1421</v>
      </c>
      <c r="J115" s="236"/>
      <c r="K115" s="248"/>
    </row>
    <row r="116" spans="2:11" s="1" customFormat="1" ht="15" customHeight="1">
      <c r="B116" s="257"/>
      <c r="C116" s="236" t="s">
        <v>48</v>
      </c>
      <c r="D116" s="236"/>
      <c r="E116" s="236"/>
      <c r="F116" s="256" t="s">
        <v>1386</v>
      </c>
      <c r="G116" s="236"/>
      <c r="H116" s="236" t="s">
        <v>1431</v>
      </c>
      <c r="I116" s="236" t="s">
        <v>1421</v>
      </c>
      <c r="J116" s="236"/>
      <c r="K116" s="248"/>
    </row>
    <row r="117" spans="2:11" s="1" customFormat="1" ht="15" customHeight="1">
      <c r="B117" s="257"/>
      <c r="C117" s="236" t="s">
        <v>57</v>
      </c>
      <c r="D117" s="236"/>
      <c r="E117" s="236"/>
      <c r="F117" s="256" t="s">
        <v>1386</v>
      </c>
      <c r="G117" s="236"/>
      <c r="H117" s="236" t="s">
        <v>1432</v>
      </c>
      <c r="I117" s="236" t="s">
        <v>1433</v>
      </c>
      <c r="J117" s="236"/>
      <c r="K117" s="248"/>
    </row>
    <row r="118" spans="2:11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pans="2:11" s="1" customFormat="1" ht="18.75" customHeight="1">
      <c r="B119" s="267"/>
      <c r="C119" s="233"/>
      <c r="D119" s="233"/>
      <c r="E119" s="233"/>
      <c r="F119" s="268"/>
      <c r="G119" s="233"/>
      <c r="H119" s="233"/>
      <c r="I119" s="233"/>
      <c r="J119" s="233"/>
      <c r="K119" s="267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pans="2:11" s="1" customFormat="1" ht="45" customHeight="1">
      <c r="B122" s="272"/>
      <c r="C122" s="353" t="s">
        <v>1434</v>
      </c>
      <c r="D122" s="353"/>
      <c r="E122" s="353"/>
      <c r="F122" s="353"/>
      <c r="G122" s="353"/>
      <c r="H122" s="353"/>
      <c r="I122" s="353"/>
      <c r="J122" s="353"/>
      <c r="K122" s="273"/>
    </row>
    <row r="123" spans="2:11" s="1" customFormat="1" ht="17.25" customHeight="1">
      <c r="B123" s="274"/>
      <c r="C123" s="249" t="s">
        <v>1380</v>
      </c>
      <c r="D123" s="249"/>
      <c r="E123" s="249"/>
      <c r="F123" s="249" t="s">
        <v>1381</v>
      </c>
      <c r="G123" s="250"/>
      <c r="H123" s="249" t="s">
        <v>54</v>
      </c>
      <c r="I123" s="249" t="s">
        <v>57</v>
      </c>
      <c r="J123" s="249" t="s">
        <v>1382</v>
      </c>
      <c r="K123" s="275"/>
    </row>
    <row r="124" spans="2:11" s="1" customFormat="1" ht="17.25" customHeight="1">
      <c r="B124" s="274"/>
      <c r="C124" s="251" t="s">
        <v>1383</v>
      </c>
      <c r="D124" s="251"/>
      <c r="E124" s="251"/>
      <c r="F124" s="252" t="s">
        <v>1384</v>
      </c>
      <c r="G124" s="253"/>
      <c r="H124" s="251"/>
      <c r="I124" s="251"/>
      <c r="J124" s="251" t="s">
        <v>1385</v>
      </c>
      <c r="K124" s="275"/>
    </row>
    <row r="125" spans="2:11" s="1" customFormat="1" ht="5.25" customHeight="1">
      <c r="B125" s="276"/>
      <c r="C125" s="254"/>
      <c r="D125" s="254"/>
      <c r="E125" s="254"/>
      <c r="F125" s="254"/>
      <c r="G125" s="236"/>
      <c r="H125" s="254"/>
      <c r="I125" s="254"/>
      <c r="J125" s="254"/>
      <c r="K125" s="277"/>
    </row>
    <row r="126" spans="2:11" s="1" customFormat="1" ht="15" customHeight="1">
      <c r="B126" s="276"/>
      <c r="C126" s="236" t="s">
        <v>1389</v>
      </c>
      <c r="D126" s="254"/>
      <c r="E126" s="254"/>
      <c r="F126" s="256" t="s">
        <v>1386</v>
      </c>
      <c r="G126" s="236"/>
      <c r="H126" s="236" t="s">
        <v>1426</v>
      </c>
      <c r="I126" s="236" t="s">
        <v>1388</v>
      </c>
      <c r="J126" s="236">
        <v>120</v>
      </c>
      <c r="K126" s="278"/>
    </row>
    <row r="127" spans="2:11" s="1" customFormat="1" ht="15" customHeight="1">
      <c r="B127" s="276"/>
      <c r="C127" s="236" t="s">
        <v>1435</v>
      </c>
      <c r="D127" s="236"/>
      <c r="E127" s="236"/>
      <c r="F127" s="256" t="s">
        <v>1386</v>
      </c>
      <c r="G127" s="236"/>
      <c r="H127" s="236" t="s">
        <v>1436</v>
      </c>
      <c r="I127" s="236" t="s">
        <v>1388</v>
      </c>
      <c r="J127" s="236" t="s">
        <v>1437</v>
      </c>
      <c r="K127" s="278"/>
    </row>
    <row r="128" spans="2:11" s="1" customFormat="1" ht="15" customHeight="1">
      <c r="B128" s="276"/>
      <c r="C128" s="236" t="s">
        <v>1334</v>
      </c>
      <c r="D128" s="236"/>
      <c r="E128" s="236"/>
      <c r="F128" s="256" t="s">
        <v>1386</v>
      </c>
      <c r="G128" s="236"/>
      <c r="H128" s="236" t="s">
        <v>1438</v>
      </c>
      <c r="I128" s="236" t="s">
        <v>1388</v>
      </c>
      <c r="J128" s="236" t="s">
        <v>1437</v>
      </c>
      <c r="K128" s="278"/>
    </row>
    <row r="129" spans="2:11" s="1" customFormat="1" ht="15" customHeight="1">
      <c r="B129" s="276"/>
      <c r="C129" s="236" t="s">
        <v>1397</v>
      </c>
      <c r="D129" s="236"/>
      <c r="E129" s="236"/>
      <c r="F129" s="256" t="s">
        <v>1392</v>
      </c>
      <c r="G129" s="236"/>
      <c r="H129" s="236" t="s">
        <v>1398</v>
      </c>
      <c r="I129" s="236" t="s">
        <v>1388</v>
      </c>
      <c r="J129" s="236">
        <v>15</v>
      </c>
      <c r="K129" s="278"/>
    </row>
    <row r="130" spans="2:11" s="1" customFormat="1" ht="15" customHeight="1">
      <c r="B130" s="276"/>
      <c r="C130" s="258" t="s">
        <v>1399</v>
      </c>
      <c r="D130" s="258"/>
      <c r="E130" s="258"/>
      <c r="F130" s="259" t="s">
        <v>1392</v>
      </c>
      <c r="G130" s="258"/>
      <c r="H130" s="258" t="s">
        <v>1400</v>
      </c>
      <c r="I130" s="258" t="s">
        <v>1388</v>
      </c>
      <c r="J130" s="258">
        <v>15</v>
      </c>
      <c r="K130" s="278"/>
    </row>
    <row r="131" spans="2:11" s="1" customFormat="1" ht="15" customHeight="1">
      <c r="B131" s="276"/>
      <c r="C131" s="258" t="s">
        <v>1401</v>
      </c>
      <c r="D131" s="258"/>
      <c r="E131" s="258"/>
      <c r="F131" s="259" t="s">
        <v>1392</v>
      </c>
      <c r="G131" s="258"/>
      <c r="H131" s="258" t="s">
        <v>1402</v>
      </c>
      <c r="I131" s="258" t="s">
        <v>1388</v>
      </c>
      <c r="J131" s="258">
        <v>20</v>
      </c>
      <c r="K131" s="278"/>
    </row>
    <row r="132" spans="2:11" s="1" customFormat="1" ht="15" customHeight="1">
      <c r="B132" s="276"/>
      <c r="C132" s="258" t="s">
        <v>1403</v>
      </c>
      <c r="D132" s="258"/>
      <c r="E132" s="258"/>
      <c r="F132" s="259" t="s">
        <v>1392</v>
      </c>
      <c r="G132" s="258"/>
      <c r="H132" s="258" t="s">
        <v>1404</v>
      </c>
      <c r="I132" s="258" t="s">
        <v>1388</v>
      </c>
      <c r="J132" s="258">
        <v>20</v>
      </c>
      <c r="K132" s="278"/>
    </row>
    <row r="133" spans="2:11" s="1" customFormat="1" ht="15" customHeight="1">
      <c r="B133" s="276"/>
      <c r="C133" s="236" t="s">
        <v>1391</v>
      </c>
      <c r="D133" s="236"/>
      <c r="E133" s="236"/>
      <c r="F133" s="256" t="s">
        <v>1392</v>
      </c>
      <c r="G133" s="236"/>
      <c r="H133" s="236" t="s">
        <v>1426</v>
      </c>
      <c r="I133" s="236" t="s">
        <v>1388</v>
      </c>
      <c r="J133" s="236">
        <v>50</v>
      </c>
      <c r="K133" s="278"/>
    </row>
    <row r="134" spans="2:11" s="1" customFormat="1" ht="15" customHeight="1">
      <c r="B134" s="276"/>
      <c r="C134" s="236" t="s">
        <v>1405</v>
      </c>
      <c r="D134" s="236"/>
      <c r="E134" s="236"/>
      <c r="F134" s="256" t="s">
        <v>1392</v>
      </c>
      <c r="G134" s="236"/>
      <c r="H134" s="236" t="s">
        <v>1426</v>
      </c>
      <c r="I134" s="236" t="s">
        <v>1388</v>
      </c>
      <c r="J134" s="236">
        <v>50</v>
      </c>
      <c r="K134" s="278"/>
    </row>
    <row r="135" spans="2:11" s="1" customFormat="1" ht="15" customHeight="1">
      <c r="B135" s="276"/>
      <c r="C135" s="236" t="s">
        <v>1411</v>
      </c>
      <c r="D135" s="236"/>
      <c r="E135" s="236"/>
      <c r="F135" s="256" t="s">
        <v>1392</v>
      </c>
      <c r="G135" s="236"/>
      <c r="H135" s="236" t="s">
        <v>1426</v>
      </c>
      <c r="I135" s="236" t="s">
        <v>1388</v>
      </c>
      <c r="J135" s="236">
        <v>50</v>
      </c>
      <c r="K135" s="278"/>
    </row>
    <row r="136" spans="2:11" s="1" customFormat="1" ht="15" customHeight="1">
      <c r="B136" s="276"/>
      <c r="C136" s="236" t="s">
        <v>1413</v>
      </c>
      <c r="D136" s="236"/>
      <c r="E136" s="236"/>
      <c r="F136" s="256" t="s">
        <v>1392</v>
      </c>
      <c r="G136" s="236"/>
      <c r="H136" s="236" t="s">
        <v>1426</v>
      </c>
      <c r="I136" s="236" t="s">
        <v>1388</v>
      </c>
      <c r="J136" s="236">
        <v>50</v>
      </c>
      <c r="K136" s="278"/>
    </row>
    <row r="137" spans="2:11" s="1" customFormat="1" ht="15" customHeight="1">
      <c r="B137" s="276"/>
      <c r="C137" s="236" t="s">
        <v>1414</v>
      </c>
      <c r="D137" s="236"/>
      <c r="E137" s="236"/>
      <c r="F137" s="256" t="s">
        <v>1392</v>
      </c>
      <c r="G137" s="236"/>
      <c r="H137" s="236" t="s">
        <v>1439</v>
      </c>
      <c r="I137" s="236" t="s">
        <v>1388</v>
      </c>
      <c r="J137" s="236">
        <v>255</v>
      </c>
      <c r="K137" s="278"/>
    </row>
    <row r="138" spans="2:11" s="1" customFormat="1" ht="15" customHeight="1">
      <c r="B138" s="276"/>
      <c r="C138" s="236" t="s">
        <v>1416</v>
      </c>
      <c r="D138" s="236"/>
      <c r="E138" s="236"/>
      <c r="F138" s="256" t="s">
        <v>1386</v>
      </c>
      <c r="G138" s="236"/>
      <c r="H138" s="236" t="s">
        <v>1440</v>
      </c>
      <c r="I138" s="236" t="s">
        <v>1418</v>
      </c>
      <c r="J138" s="236"/>
      <c r="K138" s="278"/>
    </row>
    <row r="139" spans="2:11" s="1" customFormat="1" ht="15" customHeight="1">
      <c r="B139" s="276"/>
      <c r="C139" s="236" t="s">
        <v>1419</v>
      </c>
      <c r="D139" s="236"/>
      <c r="E139" s="236"/>
      <c r="F139" s="256" t="s">
        <v>1386</v>
      </c>
      <c r="G139" s="236"/>
      <c r="H139" s="236" t="s">
        <v>1441</v>
      </c>
      <c r="I139" s="236" t="s">
        <v>1421</v>
      </c>
      <c r="J139" s="236"/>
      <c r="K139" s="278"/>
    </row>
    <row r="140" spans="2:11" s="1" customFormat="1" ht="15" customHeight="1">
      <c r="B140" s="276"/>
      <c r="C140" s="236" t="s">
        <v>1422</v>
      </c>
      <c r="D140" s="236"/>
      <c r="E140" s="236"/>
      <c r="F140" s="256" t="s">
        <v>1386</v>
      </c>
      <c r="G140" s="236"/>
      <c r="H140" s="236" t="s">
        <v>1422</v>
      </c>
      <c r="I140" s="236" t="s">
        <v>1421</v>
      </c>
      <c r="J140" s="236"/>
      <c r="K140" s="278"/>
    </row>
    <row r="141" spans="2:11" s="1" customFormat="1" ht="15" customHeight="1">
      <c r="B141" s="276"/>
      <c r="C141" s="236" t="s">
        <v>38</v>
      </c>
      <c r="D141" s="236"/>
      <c r="E141" s="236"/>
      <c r="F141" s="256" t="s">
        <v>1386</v>
      </c>
      <c r="G141" s="236"/>
      <c r="H141" s="236" t="s">
        <v>1442</v>
      </c>
      <c r="I141" s="236" t="s">
        <v>1421</v>
      </c>
      <c r="J141" s="236"/>
      <c r="K141" s="278"/>
    </row>
    <row r="142" spans="2:11" s="1" customFormat="1" ht="15" customHeight="1">
      <c r="B142" s="276"/>
      <c r="C142" s="236" t="s">
        <v>1443</v>
      </c>
      <c r="D142" s="236"/>
      <c r="E142" s="236"/>
      <c r="F142" s="256" t="s">
        <v>1386</v>
      </c>
      <c r="G142" s="236"/>
      <c r="H142" s="236" t="s">
        <v>1444</v>
      </c>
      <c r="I142" s="236" t="s">
        <v>1421</v>
      </c>
      <c r="J142" s="236"/>
      <c r="K142" s="278"/>
    </row>
    <row r="143" spans="2:11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pans="2:11" s="1" customFormat="1" ht="18.75" customHeight="1">
      <c r="B144" s="233"/>
      <c r="C144" s="233"/>
      <c r="D144" s="233"/>
      <c r="E144" s="233"/>
      <c r="F144" s="268"/>
      <c r="G144" s="233"/>
      <c r="H144" s="233"/>
      <c r="I144" s="233"/>
      <c r="J144" s="233"/>
      <c r="K144" s="233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2" t="s">
        <v>1445</v>
      </c>
      <c r="D147" s="352"/>
      <c r="E147" s="352"/>
      <c r="F147" s="352"/>
      <c r="G147" s="352"/>
      <c r="H147" s="352"/>
      <c r="I147" s="352"/>
      <c r="J147" s="352"/>
      <c r="K147" s="248"/>
    </row>
    <row r="148" spans="2:11" s="1" customFormat="1" ht="17.25" customHeight="1">
      <c r="B148" s="247"/>
      <c r="C148" s="249" t="s">
        <v>1380</v>
      </c>
      <c r="D148" s="249"/>
      <c r="E148" s="249"/>
      <c r="F148" s="249" t="s">
        <v>1381</v>
      </c>
      <c r="G148" s="250"/>
      <c r="H148" s="249" t="s">
        <v>54</v>
      </c>
      <c r="I148" s="249" t="s">
        <v>57</v>
      </c>
      <c r="J148" s="249" t="s">
        <v>1382</v>
      </c>
      <c r="K148" s="248"/>
    </row>
    <row r="149" spans="2:11" s="1" customFormat="1" ht="17.25" customHeight="1">
      <c r="B149" s="247"/>
      <c r="C149" s="251" t="s">
        <v>1383</v>
      </c>
      <c r="D149" s="251"/>
      <c r="E149" s="251"/>
      <c r="F149" s="252" t="s">
        <v>1384</v>
      </c>
      <c r="G149" s="253"/>
      <c r="H149" s="251"/>
      <c r="I149" s="251"/>
      <c r="J149" s="251" t="s">
        <v>1385</v>
      </c>
      <c r="K149" s="248"/>
    </row>
    <row r="150" spans="2:11" s="1" customFormat="1" ht="5.25" customHeight="1">
      <c r="B150" s="257"/>
      <c r="C150" s="254"/>
      <c r="D150" s="254"/>
      <c r="E150" s="254"/>
      <c r="F150" s="254"/>
      <c r="G150" s="255"/>
      <c r="H150" s="254"/>
      <c r="I150" s="254"/>
      <c r="J150" s="254"/>
      <c r="K150" s="278"/>
    </row>
    <row r="151" spans="2:11" s="1" customFormat="1" ht="15" customHeight="1">
      <c r="B151" s="257"/>
      <c r="C151" s="282" t="s">
        <v>1389</v>
      </c>
      <c r="D151" s="236"/>
      <c r="E151" s="236"/>
      <c r="F151" s="283" t="s">
        <v>1386</v>
      </c>
      <c r="G151" s="236"/>
      <c r="H151" s="282" t="s">
        <v>1426</v>
      </c>
      <c r="I151" s="282" t="s">
        <v>1388</v>
      </c>
      <c r="J151" s="282">
        <v>120</v>
      </c>
      <c r="K151" s="278"/>
    </row>
    <row r="152" spans="2:11" s="1" customFormat="1" ht="15" customHeight="1">
      <c r="B152" s="257"/>
      <c r="C152" s="282" t="s">
        <v>1435</v>
      </c>
      <c r="D152" s="236"/>
      <c r="E152" s="236"/>
      <c r="F152" s="283" t="s">
        <v>1386</v>
      </c>
      <c r="G152" s="236"/>
      <c r="H152" s="282" t="s">
        <v>1446</v>
      </c>
      <c r="I152" s="282" t="s">
        <v>1388</v>
      </c>
      <c r="J152" s="282" t="s">
        <v>1437</v>
      </c>
      <c r="K152" s="278"/>
    </row>
    <row r="153" spans="2:11" s="1" customFormat="1" ht="15" customHeight="1">
      <c r="B153" s="257"/>
      <c r="C153" s="282" t="s">
        <v>1334</v>
      </c>
      <c r="D153" s="236"/>
      <c r="E153" s="236"/>
      <c r="F153" s="283" t="s">
        <v>1386</v>
      </c>
      <c r="G153" s="236"/>
      <c r="H153" s="282" t="s">
        <v>1447</v>
      </c>
      <c r="I153" s="282" t="s">
        <v>1388</v>
      </c>
      <c r="J153" s="282" t="s">
        <v>1437</v>
      </c>
      <c r="K153" s="278"/>
    </row>
    <row r="154" spans="2:11" s="1" customFormat="1" ht="15" customHeight="1">
      <c r="B154" s="257"/>
      <c r="C154" s="282" t="s">
        <v>1391</v>
      </c>
      <c r="D154" s="236"/>
      <c r="E154" s="236"/>
      <c r="F154" s="283" t="s">
        <v>1392</v>
      </c>
      <c r="G154" s="236"/>
      <c r="H154" s="282" t="s">
        <v>1426</v>
      </c>
      <c r="I154" s="282" t="s">
        <v>1388</v>
      </c>
      <c r="J154" s="282">
        <v>50</v>
      </c>
      <c r="K154" s="278"/>
    </row>
    <row r="155" spans="2:11" s="1" customFormat="1" ht="15" customHeight="1">
      <c r="B155" s="257"/>
      <c r="C155" s="282" t="s">
        <v>1394</v>
      </c>
      <c r="D155" s="236"/>
      <c r="E155" s="236"/>
      <c r="F155" s="283" t="s">
        <v>1386</v>
      </c>
      <c r="G155" s="236"/>
      <c r="H155" s="282" t="s">
        <v>1426</v>
      </c>
      <c r="I155" s="282" t="s">
        <v>1396</v>
      </c>
      <c r="J155" s="282"/>
      <c r="K155" s="278"/>
    </row>
    <row r="156" spans="2:11" s="1" customFormat="1" ht="15" customHeight="1">
      <c r="B156" s="257"/>
      <c r="C156" s="282" t="s">
        <v>1405</v>
      </c>
      <c r="D156" s="236"/>
      <c r="E156" s="236"/>
      <c r="F156" s="283" t="s">
        <v>1392</v>
      </c>
      <c r="G156" s="236"/>
      <c r="H156" s="282" t="s">
        <v>1426</v>
      </c>
      <c r="I156" s="282" t="s">
        <v>1388</v>
      </c>
      <c r="J156" s="282">
        <v>50</v>
      </c>
      <c r="K156" s="278"/>
    </row>
    <row r="157" spans="2:11" s="1" customFormat="1" ht="15" customHeight="1">
      <c r="B157" s="257"/>
      <c r="C157" s="282" t="s">
        <v>1413</v>
      </c>
      <c r="D157" s="236"/>
      <c r="E157" s="236"/>
      <c r="F157" s="283" t="s">
        <v>1392</v>
      </c>
      <c r="G157" s="236"/>
      <c r="H157" s="282" t="s">
        <v>1426</v>
      </c>
      <c r="I157" s="282" t="s">
        <v>1388</v>
      </c>
      <c r="J157" s="282">
        <v>50</v>
      </c>
      <c r="K157" s="278"/>
    </row>
    <row r="158" spans="2:11" s="1" customFormat="1" ht="15" customHeight="1">
      <c r="B158" s="257"/>
      <c r="C158" s="282" t="s">
        <v>1411</v>
      </c>
      <c r="D158" s="236"/>
      <c r="E158" s="236"/>
      <c r="F158" s="283" t="s">
        <v>1392</v>
      </c>
      <c r="G158" s="236"/>
      <c r="H158" s="282" t="s">
        <v>1426</v>
      </c>
      <c r="I158" s="282" t="s">
        <v>1388</v>
      </c>
      <c r="J158" s="282">
        <v>50</v>
      </c>
      <c r="K158" s="278"/>
    </row>
    <row r="159" spans="2:11" s="1" customFormat="1" ht="15" customHeight="1">
      <c r="B159" s="257"/>
      <c r="C159" s="282" t="s">
        <v>98</v>
      </c>
      <c r="D159" s="236"/>
      <c r="E159" s="236"/>
      <c r="F159" s="283" t="s">
        <v>1386</v>
      </c>
      <c r="G159" s="236"/>
      <c r="H159" s="282" t="s">
        <v>1448</v>
      </c>
      <c r="I159" s="282" t="s">
        <v>1388</v>
      </c>
      <c r="J159" s="282" t="s">
        <v>1449</v>
      </c>
      <c r="K159" s="278"/>
    </row>
    <row r="160" spans="2:11" s="1" customFormat="1" ht="15" customHeight="1">
      <c r="B160" s="257"/>
      <c r="C160" s="282" t="s">
        <v>1450</v>
      </c>
      <c r="D160" s="236"/>
      <c r="E160" s="236"/>
      <c r="F160" s="283" t="s">
        <v>1386</v>
      </c>
      <c r="G160" s="236"/>
      <c r="H160" s="282" t="s">
        <v>1451</v>
      </c>
      <c r="I160" s="282" t="s">
        <v>1421</v>
      </c>
      <c r="J160" s="282"/>
      <c r="K160" s="278"/>
    </row>
    <row r="161" spans="2:11" s="1" customFormat="1" ht="15" customHeight="1">
      <c r="B161" s="284"/>
      <c r="C161" s="266"/>
      <c r="D161" s="266"/>
      <c r="E161" s="266"/>
      <c r="F161" s="266"/>
      <c r="G161" s="266"/>
      <c r="H161" s="266"/>
      <c r="I161" s="266"/>
      <c r="J161" s="266"/>
      <c r="K161" s="285"/>
    </row>
    <row r="162" spans="2:11" s="1" customFormat="1" ht="18.75" customHeight="1">
      <c r="B162" s="233"/>
      <c r="C162" s="236"/>
      <c r="D162" s="236"/>
      <c r="E162" s="236"/>
      <c r="F162" s="256"/>
      <c r="G162" s="236"/>
      <c r="H162" s="236"/>
      <c r="I162" s="236"/>
      <c r="J162" s="236"/>
      <c r="K162" s="233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3" t="s">
        <v>1452</v>
      </c>
      <c r="D165" s="353"/>
      <c r="E165" s="353"/>
      <c r="F165" s="353"/>
      <c r="G165" s="353"/>
      <c r="H165" s="353"/>
      <c r="I165" s="353"/>
      <c r="J165" s="353"/>
      <c r="K165" s="229"/>
    </row>
    <row r="166" spans="2:11" s="1" customFormat="1" ht="17.25" customHeight="1">
      <c r="B166" s="228"/>
      <c r="C166" s="249" t="s">
        <v>1380</v>
      </c>
      <c r="D166" s="249"/>
      <c r="E166" s="249"/>
      <c r="F166" s="249" t="s">
        <v>1381</v>
      </c>
      <c r="G166" s="286"/>
      <c r="H166" s="287" t="s">
        <v>54</v>
      </c>
      <c r="I166" s="287" t="s">
        <v>57</v>
      </c>
      <c r="J166" s="249" t="s">
        <v>1382</v>
      </c>
      <c r="K166" s="229"/>
    </row>
    <row r="167" spans="2:11" s="1" customFormat="1" ht="17.25" customHeight="1">
      <c r="B167" s="230"/>
      <c r="C167" s="251" t="s">
        <v>1383</v>
      </c>
      <c r="D167" s="251"/>
      <c r="E167" s="251"/>
      <c r="F167" s="252" t="s">
        <v>1384</v>
      </c>
      <c r="G167" s="288"/>
      <c r="H167" s="289"/>
      <c r="I167" s="289"/>
      <c r="J167" s="251" t="s">
        <v>1385</v>
      </c>
      <c r="K167" s="231"/>
    </row>
    <row r="168" spans="2:11" s="1" customFormat="1" ht="5.25" customHeight="1">
      <c r="B168" s="257"/>
      <c r="C168" s="254"/>
      <c r="D168" s="254"/>
      <c r="E168" s="254"/>
      <c r="F168" s="254"/>
      <c r="G168" s="255"/>
      <c r="H168" s="254"/>
      <c r="I168" s="254"/>
      <c r="J168" s="254"/>
      <c r="K168" s="278"/>
    </row>
    <row r="169" spans="2:11" s="1" customFormat="1" ht="15" customHeight="1">
      <c r="B169" s="257"/>
      <c r="C169" s="236" t="s">
        <v>1389</v>
      </c>
      <c r="D169" s="236"/>
      <c r="E169" s="236"/>
      <c r="F169" s="256" t="s">
        <v>1386</v>
      </c>
      <c r="G169" s="236"/>
      <c r="H169" s="236" t="s">
        <v>1426</v>
      </c>
      <c r="I169" s="236" t="s">
        <v>1388</v>
      </c>
      <c r="J169" s="236">
        <v>120</v>
      </c>
      <c r="K169" s="278"/>
    </row>
    <row r="170" spans="2:11" s="1" customFormat="1" ht="15" customHeight="1">
      <c r="B170" s="257"/>
      <c r="C170" s="236" t="s">
        <v>1435</v>
      </c>
      <c r="D170" s="236"/>
      <c r="E170" s="236"/>
      <c r="F170" s="256" t="s">
        <v>1386</v>
      </c>
      <c r="G170" s="236"/>
      <c r="H170" s="236" t="s">
        <v>1436</v>
      </c>
      <c r="I170" s="236" t="s">
        <v>1388</v>
      </c>
      <c r="J170" s="236" t="s">
        <v>1437</v>
      </c>
      <c r="K170" s="278"/>
    </row>
    <row r="171" spans="2:11" s="1" customFormat="1" ht="15" customHeight="1">
      <c r="B171" s="257"/>
      <c r="C171" s="236" t="s">
        <v>1334</v>
      </c>
      <c r="D171" s="236"/>
      <c r="E171" s="236"/>
      <c r="F171" s="256" t="s">
        <v>1386</v>
      </c>
      <c r="G171" s="236"/>
      <c r="H171" s="236" t="s">
        <v>1453</v>
      </c>
      <c r="I171" s="236" t="s">
        <v>1388</v>
      </c>
      <c r="J171" s="236" t="s">
        <v>1437</v>
      </c>
      <c r="K171" s="278"/>
    </row>
    <row r="172" spans="2:11" s="1" customFormat="1" ht="15" customHeight="1">
      <c r="B172" s="257"/>
      <c r="C172" s="236" t="s">
        <v>1391</v>
      </c>
      <c r="D172" s="236"/>
      <c r="E172" s="236"/>
      <c r="F172" s="256" t="s">
        <v>1392</v>
      </c>
      <c r="G172" s="236"/>
      <c r="H172" s="236" t="s">
        <v>1453</v>
      </c>
      <c r="I172" s="236" t="s">
        <v>1388</v>
      </c>
      <c r="J172" s="236">
        <v>50</v>
      </c>
      <c r="K172" s="278"/>
    </row>
    <row r="173" spans="2:11" s="1" customFormat="1" ht="15" customHeight="1">
      <c r="B173" s="257"/>
      <c r="C173" s="236" t="s">
        <v>1394</v>
      </c>
      <c r="D173" s="236"/>
      <c r="E173" s="236"/>
      <c r="F173" s="256" t="s">
        <v>1386</v>
      </c>
      <c r="G173" s="236"/>
      <c r="H173" s="236" t="s">
        <v>1453</v>
      </c>
      <c r="I173" s="236" t="s">
        <v>1396</v>
      </c>
      <c r="J173" s="236"/>
      <c r="K173" s="278"/>
    </row>
    <row r="174" spans="2:11" s="1" customFormat="1" ht="15" customHeight="1">
      <c r="B174" s="257"/>
      <c r="C174" s="236" t="s">
        <v>1405</v>
      </c>
      <c r="D174" s="236"/>
      <c r="E174" s="236"/>
      <c r="F174" s="256" t="s">
        <v>1392</v>
      </c>
      <c r="G174" s="236"/>
      <c r="H174" s="236" t="s">
        <v>1453</v>
      </c>
      <c r="I174" s="236" t="s">
        <v>1388</v>
      </c>
      <c r="J174" s="236">
        <v>50</v>
      </c>
      <c r="K174" s="278"/>
    </row>
    <row r="175" spans="2:11" s="1" customFormat="1" ht="15" customHeight="1">
      <c r="B175" s="257"/>
      <c r="C175" s="236" t="s">
        <v>1413</v>
      </c>
      <c r="D175" s="236"/>
      <c r="E175" s="236"/>
      <c r="F175" s="256" t="s">
        <v>1392</v>
      </c>
      <c r="G175" s="236"/>
      <c r="H175" s="236" t="s">
        <v>1453</v>
      </c>
      <c r="I175" s="236" t="s">
        <v>1388</v>
      </c>
      <c r="J175" s="236">
        <v>50</v>
      </c>
      <c r="K175" s="278"/>
    </row>
    <row r="176" spans="2:11" s="1" customFormat="1" ht="15" customHeight="1">
      <c r="B176" s="257"/>
      <c r="C176" s="236" t="s">
        <v>1411</v>
      </c>
      <c r="D176" s="236"/>
      <c r="E176" s="236"/>
      <c r="F176" s="256" t="s">
        <v>1392</v>
      </c>
      <c r="G176" s="236"/>
      <c r="H176" s="236" t="s">
        <v>1453</v>
      </c>
      <c r="I176" s="236" t="s">
        <v>1388</v>
      </c>
      <c r="J176" s="236">
        <v>50</v>
      </c>
      <c r="K176" s="278"/>
    </row>
    <row r="177" spans="2:11" s="1" customFormat="1" ht="15" customHeight="1">
      <c r="B177" s="257"/>
      <c r="C177" s="236" t="s">
        <v>114</v>
      </c>
      <c r="D177" s="236"/>
      <c r="E177" s="236"/>
      <c r="F177" s="256" t="s">
        <v>1386</v>
      </c>
      <c r="G177" s="236"/>
      <c r="H177" s="236" t="s">
        <v>1454</v>
      </c>
      <c r="I177" s="236" t="s">
        <v>1455</v>
      </c>
      <c r="J177" s="236"/>
      <c r="K177" s="278"/>
    </row>
    <row r="178" spans="2:11" s="1" customFormat="1" ht="15" customHeight="1">
      <c r="B178" s="257"/>
      <c r="C178" s="236" t="s">
        <v>57</v>
      </c>
      <c r="D178" s="236"/>
      <c r="E178" s="236"/>
      <c r="F178" s="256" t="s">
        <v>1386</v>
      </c>
      <c r="G178" s="236"/>
      <c r="H178" s="236" t="s">
        <v>1456</v>
      </c>
      <c r="I178" s="236" t="s">
        <v>1457</v>
      </c>
      <c r="J178" s="236">
        <v>1</v>
      </c>
      <c r="K178" s="278"/>
    </row>
    <row r="179" spans="2:11" s="1" customFormat="1" ht="15" customHeight="1">
      <c r="B179" s="257"/>
      <c r="C179" s="236" t="s">
        <v>53</v>
      </c>
      <c r="D179" s="236"/>
      <c r="E179" s="236"/>
      <c r="F179" s="256" t="s">
        <v>1386</v>
      </c>
      <c r="G179" s="236"/>
      <c r="H179" s="236" t="s">
        <v>1458</v>
      </c>
      <c r="I179" s="236" t="s">
        <v>1388</v>
      </c>
      <c r="J179" s="236">
        <v>20</v>
      </c>
      <c r="K179" s="278"/>
    </row>
    <row r="180" spans="2:11" s="1" customFormat="1" ht="15" customHeight="1">
      <c r="B180" s="257"/>
      <c r="C180" s="236" t="s">
        <v>54</v>
      </c>
      <c r="D180" s="236"/>
      <c r="E180" s="236"/>
      <c r="F180" s="256" t="s">
        <v>1386</v>
      </c>
      <c r="G180" s="236"/>
      <c r="H180" s="236" t="s">
        <v>1459</v>
      </c>
      <c r="I180" s="236" t="s">
        <v>1388</v>
      </c>
      <c r="J180" s="236">
        <v>255</v>
      </c>
      <c r="K180" s="278"/>
    </row>
    <row r="181" spans="2:11" s="1" customFormat="1" ht="15" customHeight="1">
      <c r="B181" s="257"/>
      <c r="C181" s="236" t="s">
        <v>115</v>
      </c>
      <c r="D181" s="236"/>
      <c r="E181" s="236"/>
      <c r="F181" s="256" t="s">
        <v>1386</v>
      </c>
      <c r="G181" s="236"/>
      <c r="H181" s="236" t="s">
        <v>1350</v>
      </c>
      <c r="I181" s="236" t="s">
        <v>1388</v>
      </c>
      <c r="J181" s="236">
        <v>10</v>
      </c>
      <c r="K181" s="278"/>
    </row>
    <row r="182" spans="2:11" s="1" customFormat="1" ht="15" customHeight="1">
      <c r="B182" s="257"/>
      <c r="C182" s="236" t="s">
        <v>116</v>
      </c>
      <c r="D182" s="236"/>
      <c r="E182" s="236"/>
      <c r="F182" s="256" t="s">
        <v>1386</v>
      </c>
      <c r="G182" s="236"/>
      <c r="H182" s="236" t="s">
        <v>1460</v>
      </c>
      <c r="I182" s="236" t="s">
        <v>1421</v>
      </c>
      <c r="J182" s="236"/>
      <c r="K182" s="278"/>
    </row>
    <row r="183" spans="2:11" s="1" customFormat="1" ht="15" customHeight="1">
      <c r="B183" s="257"/>
      <c r="C183" s="236" t="s">
        <v>1461</v>
      </c>
      <c r="D183" s="236"/>
      <c r="E183" s="236"/>
      <c r="F183" s="256" t="s">
        <v>1386</v>
      </c>
      <c r="G183" s="236"/>
      <c r="H183" s="236" t="s">
        <v>1462</v>
      </c>
      <c r="I183" s="236" t="s">
        <v>1421</v>
      </c>
      <c r="J183" s="236"/>
      <c r="K183" s="278"/>
    </row>
    <row r="184" spans="2:11" s="1" customFormat="1" ht="15" customHeight="1">
      <c r="B184" s="257"/>
      <c r="C184" s="236" t="s">
        <v>1450</v>
      </c>
      <c r="D184" s="236"/>
      <c r="E184" s="236"/>
      <c r="F184" s="256" t="s">
        <v>1386</v>
      </c>
      <c r="G184" s="236"/>
      <c r="H184" s="236" t="s">
        <v>1463</v>
      </c>
      <c r="I184" s="236" t="s">
        <v>1421</v>
      </c>
      <c r="J184" s="236"/>
      <c r="K184" s="278"/>
    </row>
    <row r="185" spans="2:11" s="1" customFormat="1" ht="15" customHeight="1">
      <c r="B185" s="257"/>
      <c r="C185" s="236" t="s">
        <v>118</v>
      </c>
      <c r="D185" s="236"/>
      <c r="E185" s="236"/>
      <c r="F185" s="256" t="s">
        <v>1392</v>
      </c>
      <c r="G185" s="236"/>
      <c r="H185" s="236" t="s">
        <v>1464</v>
      </c>
      <c r="I185" s="236" t="s">
        <v>1388</v>
      </c>
      <c r="J185" s="236">
        <v>50</v>
      </c>
      <c r="K185" s="278"/>
    </row>
    <row r="186" spans="2:11" s="1" customFormat="1" ht="15" customHeight="1">
      <c r="B186" s="257"/>
      <c r="C186" s="236" t="s">
        <v>1465</v>
      </c>
      <c r="D186" s="236"/>
      <c r="E186" s="236"/>
      <c r="F186" s="256" t="s">
        <v>1392</v>
      </c>
      <c r="G186" s="236"/>
      <c r="H186" s="236" t="s">
        <v>1466</v>
      </c>
      <c r="I186" s="236" t="s">
        <v>1467</v>
      </c>
      <c r="J186" s="236"/>
      <c r="K186" s="278"/>
    </row>
    <row r="187" spans="2:11" s="1" customFormat="1" ht="15" customHeight="1">
      <c r="B187" s="257"/>
      <c r="C187" s="236" t="s">
        <v>1468</v>
      </c>
      <c r="D187" s="236"/>
      <c r="E187" s="236"/>
      <c r="F187" s="256" t="s">
        <v>1392</v>
      </c>
      <c r="G187" s="236"/>
      <c r="H187" s="236" t="s">
        <v>1469</v>
      </c>
      <c r="I187" s="236" t="s">
        <v>1467</v>
      </c>
      <c r="J187" s="236"/>
      <c r="K187" s="278"/>
    </row>
    <row r="188" spans="2:11" s="1" customFormat="1" ht="15" customHeight="1">
      <c r="B188" s="257"/>
      <c r="C188" s="236" t="s">
        <v>1470</v>
      </c>
      <c r="D188" s="236"/>
      <c r="E188" s="236"/>
      <c r="F188" s="256" t="s">
        <v>1392</v>
      </c>
      <c r="G188" s="236"/>
      <c r="H188" s="236" t="s">
        <v>1471</v>
      </c>
      <c r="I188" s="236" t="s">
        <v>1467</v>
      </c>
      <c r="J188" s="236"/>
      <c r="K188" s="278"/>
    </row>
    <row r="189" spans="2:11" s="1" customFormat="1" ht="15" customHeight="1">
      <c r="B189" s="257"/>
      <c r="C189" s="290" t="s">
        <v>1472</v>
      </c>
      <c r="D189" s="236"/>
      <c r="E189" s="236"/>
      <c r="F189" s="256" t="s">
        <v>1392</v>
      </c>
      <c r="G189" s="236"/>
      <c r="H189" s="236" t="s">
        <v>1473</v>
      </c>
      <c r="I189" s="236" t="s">
        <v>1474</v>
      </c>
      <c r="J189" s="291" t="s">
        <v>1475</v>
      </c>
      <c r="K189" s="278"/>
    </row>
    <row r="190" spans="2:11" s="1" customFormat="1" ht="15" customHeight="1">
      <c r="B190" s="257"/>
      <c r="C190" s="242" t="s">
        <v>42</v>
      </c>
      <c r="D190" s="236"/>
      <c r="E190" s="236"/>
      <c r="F190" s="256" t="s">
        <v>1386</v>
      </c>
      <c r="G190" s="236"/>
      <c r="H190" s="233" t="s">
        <v>1476</v>
      </c>
      <c r="I190" s="236" t="s">
        <v>1477</v>
      </c>
      <c r="J190" s="236"/>
      <c r="K190" s="278"/>
    </row>
    <row r="191" spans="2:11" s="1" customFormat="1" ht="15" customHeight="1">
      <c r="B191" s="257"/>
      <c r="C191" s="242" t="s">
        <v>1478</v>
      </c>
      <c r="D191" s="236"/>
      <c r="E191" s="236"/>
      <c r="F191" s="256" t="s">
        <v>1386</v>
      </c>
      <c r="G191" s="236"/>
      <c r="H191" s="236" t="s">
        <v>1479</v>
      </c>
      <c r="I191" s="236" t="s">
        <v>1421</v>
      </c>
      <c r="J191" s="236"/>
      <c r="K191" s="278"/>
    </row>
    <row r="192" spans="2:11" s="1" customFormat="1" ht="15" customHeight="1">
      <c r="B192" s="257"/>
      <c r="C192" s="242" t="s">
        <v>1480</v>
      </c>
      <c r="D192" s="236"/>
      <c r="E192" s="236"/>
      <c r="F192" s="256" t="s">
        <v>1386</v>
      </c>
      <c r="G192" s="236"/>
      <c r="H192" s="236" t="s">
        <v>1481</v>
      </c>
      <c r="I192" s="236" t="s">
        <v>1421</v>
      </c>
      <c r="J192" s="236"/>
      <c r="K192" s="278"/>
    </row>
    <row r="193" spans="2:11" s="1" customFormat="1" ht="15" customHeight="1">
      <c r="B193" s="257"/>
      <c r="C193" s="242" t="s">
        <v>1482</v>
      </c>
      <c r="D193" s="236"/>
      <c r="E193" s="236"/>
      <c r="F193" s="256" t="s">
        <v>1392</v>
      </c>
      <c r="G193" s="236"/>
      <c r="H193" s="236" t="s">
        <v>1483</v>
      </c>
      <c r="I193" s="236" t="s">
        <v>1421</v>
      </c>
      <c r="J193" s="236"/>
      <c r="K193" s="278"/>
    </row>
    <row r="194" spans="2:11" s="1" customFormat="1" ht="15" customHeight="1">
      <c r="B194" s="284"/>
      <c r="C194" s="292"/>
      <c r="D194" s="266"/>
      <c r="E194" s="266"/>
      <c r="F194" s="266"/>
      <c r="G194" s="266"/>
      <c r="H194" s="266"/>
      <c r="I194" s="266"/>
      <c r="J194" s="266"/>
      <c r="K194" s="285"/>
    </row>
    <row r="195" spans="2:11" s="1" customFormat="1" ht="18.75" customHeight="1">
      <c r="B195" s="233"/>
      <c r="C195" s="236"/>
      <c r="D195" s="236"/>
      <c r="E195" s="236"/>
      <c r="F195" s="256"/>
      <c r="G195" s="236"/>
      <c r="H195" s="236"/>
      <c r="I195" s="236"/>
      <c r="J195" s="236"/>
      <c r="K195" s="233"/>
    </row>
    <row r="196" spans="2:11" s="1" customFormat="1" ht="18.75" customHeight="1">
      <c r="B196" s="233"/>
      <c r="C196" s="236"/>
      <c r="D196" s="236"/>
      <c r="E196" s="236"/>
      <c r="F196" s="256"/>
      <c r="G196" s="236"/>
      <c r="H196" s="236"/>
      <c r="I196" s="236"/>
      <c r="J196" s="236"/>
      <c r="K196" s="233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3" t="s">
        <v>1484</v>
      </c>
      <c r="D199" s="353"/>
      <c r="E199" s="353"/>
      <c r="F199" s="353"/>
      <c r="G199" s="353"/>
      <c r="H199" s="353"/>
      <c r="I199" s="353"/>
      <c r="J199" s="353"/>
      <c r="K199" s="229"/>
    </row>
    <row r="200" spans="2:11" s="1" customFormat="1" ht="25.5" customHeight="1">
      <c r="B200" s="228"/>
      <c r="C200" s="293" t="s">
        <v>1485</v>
      </c>
      <c r="D200" s="293"/>
      <c r="E200" s="293"/>
      <c r="F200" s="293" t="s">
        <v>1486</v>
      </c>
      <c r="G200" s="294"/>
      <c r="H200" s="354" t="s">
        <v>1487</v>
      </c>
      <c r="I200" s="354"/>
      <c r="J200" s="354"/>
      <c r="K200" s="229"/>
    </row>
    <row r="201" spans="2:11" s="1" customFormat="1" ht="5.25" customHeight="1">
      <c r="B201" s="257"/>
      <c r="C201" s="254"/>
      <c r="D201" s="254"/>
      <c r="E201" s="254"/>
      <c r="F201" s="254"/>
      <c r="G201" s="236"/>
      <c r="H201" s="254"/>
      <c r="I201" s="254"/>
      <c r="J201" s="254"/>
      <c r="K201" s="278"/>
    </row>
    <row r="202" spans="2:11" s="1" customFormat="1" ht="15" customHeight="1">
      <c r="B202" s="257"/>
      <c r="C202" s="236" t="s">
        <v>1477</v>
      </c>
      <c r="D202" s="236"/>
      <c r="E202" s="236"/>
      <c r="F202" s="256" t="s">
        <v>43</v>
      </c>
      <c r="G202" s="236"/>
      <c r="H202" s="355" t="s">
        <v>1488</v>
      </c>
      <c r="I202" s="355"/>
      <c r="J202" s="355"/>
      <c r="K202" s="278"/>
    </row>
    <row r="203" spans="2:11" s="1" customFormat="1" ht="15" customHeight="1">
      <c r="B203" s="257"/>
      <c r="C203" s="263"/>
      <c r="D203" s="236"/>
      <c r="E203" s="236"/>
      <c r="F203" s="256" t="s">
        <v>44</v>
      </c>
      <c r="G203" s="236"/>
      <c r="H203" s="355" t="s">
        <v>1489</v>
      </c>
      <c r="I203" s="355"/>
      <c r="J203" s="355"/>
      <c r="K203" s="278"/>
    </row>
    <row r="204" spans="2:11" s="1" customFormat="1" ht="15" customHeight="1">
      <c r="B204" s="257"/>
      <c r="C204" s="263"/>
      <c r="D204" s="236"/>
      <c r="E204" s="236"/>
      <c r="F204" s="256" t="s">
        <v>47</v>
      </c>
      <c r="G204" s="236"/>
      <c r="H204" s="355" t="s">
        <v>1490</v>
      </c>
      <c r="I204" s="355"/>
      <c r="J204" s="355"/>
      <c r="K204" s="278"/>
    </row>
    <row r="205" spans="2:11" s="1" customFormat="1" ht="15" customHeight="1">
      <c r="B205" s="257"/>
      <c r="C205" s="236"/>
      <c r="D205" s="236"/>
      <c r="E205" s="236"/>
      <c r="F205" s="256" t="s">
        <v>45</v>
      </c>
      <c r="G205" s="236"/>
      <c r="H205" s="355" t="s">
        <v>1491</v>
      </c>
      <c r="I205" s="355"/>
      <c r="J205" s="355"/>
      <c r="K205" s="278"/>
    </row>
    <row r="206" spans="2:11" s="1" customFormat="1" ht="15" customHeight="1">
      <c r="B206" s="257"/>
      <c r="C206" s="236"/>
      <c r="D206" s="236"/>
      <c r="E206" s="236"/>
      <c r="F206" s="256" t="s">
        <v>46</v>
      </c>
      <c r="G206" s="236"/>
      <c r="H206" s="355" t="s">
        <v>1492</v>
      </c>
      <c r="I206" s="355"/>
      <c r="J206" s="355"/>
      <c r="K206" s="278"/>
    </row>
    <row r="207" spans="2:11" s="1" customFormat="1" ht="15" customHeight="1">
      <c r="B207" s="257"/>
      <c r="C207" s="236"/>
      <c r="D207" s="236"/>
      <c r="E207" s="236"/>
      <c r="F207" s="256"/>
      <c r="G207" s="236"/>
      <c r="H207" s="236"/>
      <c r="I207" s="236"/>
      <c r="J207" s="236"/>
      <c r="K207" s="278"/>
    </row>
    <row r="208" spans="2:11" s="1" customFormat="1" ht="15" customHeight="1">
      <c r="B208" s="257"/>
      <c r="C208" s="236" t="s">
        <v>1433</v>
      </c>
      <c r="D208" s="236"/>
      <c r="E208" s="236"/>
      <c r="F208" s="256" t="s">
        <v>88</v>
      </c>
      <c r="G208" s="236"/>
      <c r="H208" s="355" t="s">
        <v>1493</v>
      </c>
      <c r="I208" s="355"/>
      <c r="J208" s="355"/>
      <c r="K208" s="278"/>
    </row>
    <row r="209" spans="2:11" s="1" customFormat="1" ht="15" customHeight="1">
      <c r="B209" s="257"/>
      <c r="C209" s="263"/>
      <c r="D209" s="236"/>
      <c r="E209" s="236"/>
      <c r="F209" s="256" t="s">
        <v>79</v>
      </c>
      <c r="G209" s="236"/>
      <c r="H209" s="355" t="s">
        <v>1332</v>
      </c>
      <c r="I209" s="355"/>
      <c r="J209" s="355"/>
      <c r="K209" s="278"/>
    </row>
    <row r="210" spans="2:11" s="1" customFormat="1" ht="15" customHeight="1">
      <c r="B210" s="257"/>
      <c r="C210" s="236"/>
      <c r="D210" s="236"/>
      <c r="E210" s="236"/>
      <c r="F210" s="256" t="s">
        <v>1330</v>
      </c>
      <c r="G210" s="236"/>
      <c r="H210" s="355" t="s">
        <v>1494</v>
      </c>
      <c r="I210" s="355"/>
      <c r="J210" s="355"/>
      <c r="K210" s="278"/>
    </row>
    <row r="211" spans="2:11" s="1" customFormat="1" ht="15" customHeight="1">
      <c r="B211" s="295"/>
      <c r="C211" s="263"/>
      <c r="D211" s="263"/>
      <c r="E211" s="263"/>
      <c r="F211" s="256" t="s">
        <v>92</v>
      </c>
      <c r="G211" s="242"/>
      <c r="H211" s="356" t="s">
        <v>1333</v>
      </c>
      <c r="I211" s="356"/>
      <c r="J211" s="356"/>
      <c r="K211" s="296"/>
    </row>
    <row r="212" spans="2:11" s="1" customFormat="1" ht="15" customHeight="1">
      <c r="B212" s="295"/>
      <c r="C212" s="263"/>
      <c r="D212" s="263"/>
      <c r="E212" s="263"/>
      <c r="F212" s="256" t="s">
        <v>1214</v>
      </c>
      <c r="G212" s="242"/>
      <c r="H212" s="356" t="s">
        <v>1495</v>
      </c>
      <c r="I212" s="356"/>
      <c r="J212" s="356"/>
      <c r="K212" s="296"/>
    </row>
    <row r="213" spans="2:11" s="1" customFormat="1" ht="15" customHeight="1">
      <c r="B213" s="295"/>
      <c r="C213" s="263"/>
      <c r="D213" s="263"/>
      <c r="E213" s="263"/>
      <c r="F213" s="297"/>
      <c r="G213" s="242"/>
      <c r="H213" s="298"/>
      <c r="I213" s="298"/>
      <c r="J213" s="298"/>
      <c r="K213" s="296"/>
    </row>
    <row r="214" spans="2:11" s="1" customFormat="1" ht="15" customHeight="1">
      <c r="B214" s="295"/>
      <c r="C214" s="236" t="s">
        <v>1457</v>
      </c>
      <c r="D214" s="263"/>
      <c r="E214" s="263"/>
      <c r="F214" s="256">
        <v>1</v>
      </c>
      <c r="G214" s="242"/>
      <c r="H214" s="356" t="s">
        <v>1496</v>
      </c>
      <c r="I214" s="356"/>
      <c r="J214" s="356"/>
      <c r="K214" s="296"/>
    </row>
    <row r="215" spans="2:11" s="1" customFormat="1" ht="15" customHeight="1">
      <c r="B215" s="295"/>
      <c r="C215" s="263"/>
      <c r="D215" s="263"/>
      <c r="E215" s="263"/>
      <c r="F215" s="256">
        <v>2</v>
      </c>
      <c r="G215" s="242"/>
      <c r="H215" s="356" t="s">
        <v>1497</v>
      </c>
      <c r="I215" s="356"/>
      <c r="J215" s="356"/>
      <c r="K215" s="296"/>
    </row>
    <row r="216" spans="2:11" s="1" customFormat="1" ht="15" customHeight="1">
      <c r="B216" s="295"/>
      <c r="C216" s="263"/>
      <c r="D216" s="263"/>
      <c r="E216" s="263"/>
      <c r="F216" s="256">
        <v>3</v>
      </c>
      <c r="G216" s="242"/>
      <c r="H216" s="356" t="s">
        <v>1498</v>
      </c>
      <c r="I216" s="356"/>
      <c r="J216" s="356"/>
      <c r="K216" s="296"/>
    </row>
    <row r="217" spans="2:11" s="1" customFormat="1" ht="15" customHeight="1">
      <c r="B217" s="295"/>
      <c r="C217" s="263"/>
      <c r="D217" s="263"/>
      <c r="E217" s="263"/>
      <c r="F217" s="256">
        <v>4</v>
      </c>
      <c r="G217" s="242"/>
      <c r="H217" s="356" t="s">
        <v>1499</v>
      </c>
      <c r="I217" s="356"/>
      <c r="J217" s="356"/>
      <c r="K217" s="296"/>
    </row>
    <row r="218" spans="2:11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Technologická část</vt:lpstr>
      <vt:lpstr>01N - Technologická část ...</vt:lpstr>
      <vt:lpstr>02 - Stavební část</vt:lpstr>
      <vt:lpstr>03 - VRN</vt:lpstr>
      <vt:lpstr>Pokyny pro vyplnění</vt:lpstr>
      <vt:lpstr>'01 - Technologická část'!Názvy_tisku</vt:lpstr>
      <vt:lpstr>'01N - Technologická část ...'!Názvy_tisku</vt:lpstr>
      <vt:lpstr>'02 - Stavební část'!Názvy_tisku</vt:lpstr>
      <vt:lpstr>'03 - VRN'!Názvy_tisku</vt:lpstr>
      <vt:lpstr>'Rekapitulace stavby'!Názvy_tisku</vt:lpstr>
      <vt:lpstr>'01 - Technologická část'!Oblast_tisku</vt:lpstr>
      <vt:lpstr>'01N - Technologická část ...'!Oblast_tisku</vt:lpstr>
      <vt:lpstr>'02 - Stavební část'!Oblast_tisku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Kejkula Jiří</dc:creator>
  <cp:lastModifiedBy>Bartoňová Simona, Ing.</cp:lastModifiedBy>
  <dcterms:created xsi:type="dcterms:W3CDTF">2020-05-05T13:19:54Z</dcterms:created>
  <dcterms:modified xsi:type="dcterms:W3CDTF">2020-05-11T08:30:51Z</dcterms:modified>
</cp:coreProperties>
</file>